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90" windowWidth="9435" windowHeight="5475" tabRatio="601" activeTab="13"/>
  </bookViews>
  <sheets>
    <sheet name="InterHaras" sheetId="1" r:id="rId1"/>
    <sheet name="Cat. A" sheetId="2" r:id="rId2"/>
    <sheet name="Cat. A-Jovem" sheetId="3" r:id="rId3"/>
    <sheet name="Cat. B" sheetId="4" r:id="rId4"/>
    <sheet name="Cat. B-Jovem" sheetId="5" r:id="rId5"/>
    <sheet name="Cat.Aspirantes" sheetId="6" r:id="rId6"/>
    <sheet name="Cat.Aspirantes-Jovem" sheetId="7" r:id="rId7"/>
    <sheet name="Cat.Aspirantes-Júnior" sheetId="8" r:id="rId8"/>
    <sheet name="Cat. C" sheetId="9" r:id="rId9"/>
    <sheet name="Cat. C-PP" sheetId="10" r:id="rId10"/>
    <sheet name="Cat. C-Jovem" sheetId="11" r:id="rId11"/>
    <sheet name="Cat. D" sheetId="12" r:id="rId12"/>
    <sheet name="Cat. D-PP" sheetId="13" r:id="rId13"/>
    <sheet name="Cat. D-Jovem" sheetId="14" r:id="rId14"/>
  </sheets>
  <definedNames>
    <definedName name="_xlnm.Print_Area" localSheetId="1">'Cat. A'!$A$1:$J$23</definedName>
    <definedName name="_xlnm.Print_Area" localSheetId="2">'Cat. A-Jovem'!$A$1:$J$15</definedName>
    <definedName name="_xlnm.Print_Area" localSheetId="3">'Cat. B'!$A$1:$J$17</definedName>
    <definedName name="_xlnm.Print_Area" localSheetId="4">'Cat. B-Jovem'!$A$1:$J$10</definedName>
    <definedName name="_xlnm.Print_Area" localSheetId="8">'Cat. C'!$A$1:$J$28</definedName>
    <definedName name="_xlnm.Print_Area" localSheetId="10">'Cat. C-Jovem'!$A$1:$J$15</definedName>
    <definedName name="_xlnm.Print_Area" localSheetId="9">'Cat. C-PP'!$A$1:$J$12</definedName>
    <definedName name="_xlnm.Print_Area" localSheetId="11">'Cat. D'!$A$1:$J$44</definedName>
    <definedName name="_xlnm.Print_Area" localSheetId="13">'Cat. D-Jovem'!$A$1:$J$23</definedName>
    <definedName name="_xlnm.Print_Area" localSheetId="12">'Cat. D-PP'!$A$1:$J$24</definedName>
    <definedName name="_xlnm.Print_Area" localSheetId="5">'Cat.Aspirantes'!$A$1:$J$21</definedName>
    <definedName name="_xlnm.Print_Area" localSheetId="6">'Cat.Aspirantes-Jovem'!$A$1:$J$13</definedName>
    <definedName name="_xlnm.Print_Area" localSheetId="7">'Cat.Aspirantes-Júnior'!$A$1:$J$9</definedName>
    <definedName name="_xlnm.Print_Area" localSheetId="0">'InterHaras'!$A$1:$H$39</definedName>
  </definedNames>
  <calcPr fullCalcOnLoad="1"/>
</workbook>
</file>

<file path=xl/sharedStrings.xml><?xml version="1.0" encoding="utf-8"?>
<sst xmlns="http://schemas.openxmlformats.org/spreadsheetml/2006/main" count="1321" uniqueCount="503">
  <si>
    <t>XI CAMPEONATO BRASILEIRO FORD DE ENDURO EQUESTRE</t>
  </si>
  <si>
    <t>TORNEIO INTER-HARAS</t>
  </si>
  <si>
    <t>EQUIPE</t>
  </si>
  <si>
    <t>CAVALOS</t>
  </si>
  <si>
    <t>PONTOS</t>
  </si>
  <si>
    <t>1a ET</t>
  </si>
  <si>
    <t>2a ET</t>
  </si>
  <si>
    <t>3a ET</t>
  </si>
  <si>
    <t>4a ET</t>
  </si>
  <si>
    <t>1 º</t>
  </si>
  <si>
    <t>EQ. QUALITY</t>
  </si>
  <si>
    <t>Saad, Senzala, Conan Colt e Guapo.</t>
  </si>
  <si>
    <t>2 º</t>
  </si>
  <si>
    <t>EQ. RIVIERA</t>
  </si>
  <si>
    <t>Safira, Saddan, Sheik OAV e Kadet.</t>
  </si>
  <si>
    <t>3 º</t>
  </si>
  <si>
    <t>EQ. FOUR TAMM ITAMBÉ - I</t>
  </si>
  <si>
    <t>Brado, Guru, Veto e Kiosco.</t>
  </si>
  <si>
    <t>4 º</t>
  </si>
  <si>
    <t>EQ. GUABI - MARECHAL  "B"</t>
  </si>
  <si>
    <t>Califa, Liberdade, Imperatur e Knight.</t>
  </si>
  <si>
    <t>5 º</t>
  </si>
  <si>
    <t>EQ. CAFÉ BOM DIA</t>
  </si>
  <si>
    <t>Af Orlando, OM Lima Zam, OM Ômega e OM Bradack.</t>
  </si>
  <si>
    <t>6 º</t>
  </si>
  <si>
    <t>EQ. HARAS SÃO JOSÉ</t>
  </si>
  <si>
    <t>Natureza, Jambo, Gipsy e Ohana.</t>
  </si>
  <si>
    <t>7 º</t>
  </si>
  <si>
    <t>EQ. GUABI - MARECHAL  "A"</t>
  </si>
  <si>
    <t>Sun Fire, Barão, Taquille e Tebris.</t>
  </si>
  <si>
    <t>8 º</t>
  </si>
  <si>
    <t>EQ. FOUR TAMM ITAMBÉ - II</t>
  </si>
  <si>
    <t>Luau, Aspen, Desafio e Aladin.</t>
  </si>
  <si>
    <t>9 º</t>
  </si>
  <si>
    <t>EQ.CLUBE DE CAVALEIROS PROF.VITORINO MACHADO</t>
  </si>
  <si>
    <t>Gran Naufalik, Shacar, Ranch´s Galant e Ipê AS.</t>
  </si>
  <si>
    <t>11 º</t>
  </si>
  <si>
    <t>EQ. HARAS DA MONTANHA</t>
  </si>
  <si>
    <t>NNL Clementina, Coffee Lady, NNL Zhest e Al Shakan.</t>
  </si>
  <si>
    <t>10 º</t>
  </si>
  <si>
    <t>EQ. S.H.BERTIOGA - BRANCA</t>
  </si>
  <si>
    <t>Hi Fask, Shogun II, Dayan e Moleque.</t>
  </si>
  <si>
    <t>12 º</t>
  </si>
  <si>
    <t>EQ. GERAIS ENDURANCE - A</t>
  </si>
  <si>
    <t>Zibar, Rally Crazy, Sharif e Hamed.</t>
  </si>
  <si>
    <t>13 º</t>
  </si>
  <si>
    <t>EQ. JUNDIAÍ - A</t>
  </si>
  <si>
    <t>My Liphard, Poderosa, Dancing e Garill.</t>
  </si>
  <si>
    <t>14 º</t>
  </si>
  <si>
    <t>EQ. RANCHO STO.ANTÔNIO FIO A FIO "TEENS"</t>
  </si>
  <si>
    <t>Jacarta, Aldabar Moon, SC Laban e Femme Fatale.</t>
  </si>
  <si>
    <t>15 º</t>
  </si>
  <si>
    <t>EQ. JUNDIAÍ - B</t>
  </si>
  <si>
    <t>Aqueja, Atena, Aifo e Brilhante.</t>
  </si>
  <si>
    <t>16 º</t>
  </si>
  <si>
    <t>EQ. CONFORTO/SANTA CRUZ</t>
  </si>
  <si>
    <t>Arteiro, Cruzada, Herdeiro e Formoso.</t>
  </si>
  <si>
    <t>17 º</t>
  </si>
  <si>
    <t>EQ. ORTHOCRIN ENDURANCE</t>
  </si>
  <si>
    <t>Caddun, Efany, Hunter e Baharr.</t>
  </si>
  <si>
    <t>18 º</t>
  </si>
  <si>
    <t>Épico, Excepitionn, Anastasha e GM Rigoni.</t>
  </si>
  <si>
    <t>19 º</t>
  </si>
  <si>
    <t>EQ. CRUZALTA</t>
  </si>
  <si>
    <t>Al Pantac, Bhadkar, Invicto e Chuvisco.</t>
  </si>
  <si>
    <t>20 º</t>
  </si>
  <si>
    <t>EQ. BORÉ</t>
  </si>
  <si>
    <t>Salambô, Aretê e Eckon.</t>
  </si>
  <si>
    <t>21 º</t>
  </si>
  <si>
    <t>EQ. CALANGOS DO CERRADO</t>
  </si>
  <si>
    <t>AF Lester, AF Haxixe, Ws IBN Morgaan e Paiakan Kar.</t>
  </si>
  <si>
    <t>22 º</t>
  </si>
  <si>
    <t>EQ. GERAIS ENDURANCE - B</t>
  </si>
  <si>
    <t>Bolero, Talia e Astro.</t>
  </si>
  <si>
    <t>23 º</t>
  </si>
  <si>
    <t>EQ. CENTRAL DO CAVALO - I</t>
  </si>
  <si>
    <t>Laila, Ccourage, AF Dayfã e IBN Almaden.</t>
  </si>
  <si>
    <t>24 º</t>
  </si>
  <si>
    <t>EQ. CENTRAL DO CAVALO - II</t>
  </si>
  <si>
    <t>Be First, Rocket e Loirinho.</t>
  </si>
  <si>
    <t>25 º</t>
  </si>
  <si>
    <t>EQ. C.T.HARAS DA SERRA</t>
  </si>
  <si>
    <t>TP Quinhão,Dancing Flower, Dreemer Boy e Naomi.</t>
  </si>
  <si>
    <t>26 º</t>
  </si>
  <si>
    <t>EQ. CRUZALTA JOVEM</t>
  </si>
  <si>
    <t>Bandit, Caribé, Quartel VN e Zhyr.</t>
  </si>
  <si>
    <t>27 º</t>
  </si>
  <si>
    <t>EQ. S.H.BERTIOGA - AZUL</t>
  </si>
  <si>
    <t>Baby Nouvelli, Locatuz, Forum e Athos.</t>
  </si>
  <si>
    <t>28 º</t>
  </si>
  <si>
    <t>EQ. RANCHO STO.ANTÔNIO FIO A FIO "OLD"</t>
  </si>
  <si>
    <t>Roger, Jataí, Bruneca e Babalu da Barra.</t>
  </si>
  <si>
    <t>29 º</t>
  </si>
  <si>
    <t>EQ. RANCHO STO.ANTÔNIO FIO A FIO "VERY OLD"</t>
  </si>
  <si>
    <t>Form Vaypper e Evita BMW.</t>
  </si>
  <si>
    <t>EQ. S.H.BERTIOGA - PRATA</t>
  </si>
  <si>
    <t>Apollo e Surfix.</t>
  </si>
  <si>
    <t>EQ. CRUZALTA SÊNIOR</t>
  </si>
  <si>
    <t>Defensor Rach, Enduro, Platinum e White Horse.</t>
  </si>
  <si>
    <t>32 º</t>
  </si>
  <si>
    <t>33 º</t>
  </si>
  <si>
    <t>34 º</t>
  </si>
  <si>
    <t>35 º</t>
  </si>
  <si>
    <t>36 º</t>
  </si>
  <si>
    <t>37 º</t>
  </si>
  <si>
    <t>38 º</t>
  </si>
  <si>
    <t>39 º</t>
  </si>
  <si>
    <t>40 º</t>
  </si>
  <si>
    <t>CATEGORIA - GRADUADOS A</t>
  </si>
  <si>
    <t xml:space="preserve"> </t>
  </si>
  <si>
    <t>POS.</t>
  </si>
  <si>
    <t>CAVALEIRO</t>
  </si>
  <si>
    <t>CAVALO</t>
  </si>
  <si>
    <t>CIDADE</t>
  </si>
  <si>
    <t>RAÇA</t>
  </si>
  <si>
    <t>1ª ETAPA</t>
  </si>
  <si>
    <t>2ª ETAPA</t>
  </si>
  <si>
    <t>3ª ETAPA</t>
  </si>
  <si>
    <t>4ª ETAPA</t>
  </si>
  <si>
    <t>TATIANA GALASSI</t>
  </si>
  <si>
    <t>CONAN COLT FRN</t>
  </si>
  <si>
    <t>SÃO PAULO-SP</t>
  </si>
  <si>
    <t>ANG.ARABE</t>
  </si>
  <si>
    <t>RICARDO DUARTE C. MONTEIRO</t>
  </si>
  <si>
    <t>NNL CLEMENTINA HARAS DA MONTANHA</t>
  </si>
  <si>
    <t>RIO DE JANEIRO-RJ</t>
  </si>
  <si>
    <t>CRZ-ARABE</t>
  </si>
  <si>
    <t>LUIS FRANCISCO TALIBERTI</t>
  </si>
  <si>
    <t>PERFORMANCE TRIGONET GARCIELA</t>
  </si>
  <si>
    <t>ALEXANDRE PRATES PEREIRA</t>
  </si>
  <si>
    <t>RSC CADDUN</t>
  </si>
  <si>
    <t>BELO HORIZONTE-MG</t>
  </si>
  <si>
    <t>ARABE</t>
  </si>
  <si>
    <t>CATEGORIA - GRADUADOS A - JOVEM</t>
  </si>
  <si>
    <t>RAFAEL DA ROCHA LEÃO</t>
  </si>
  <si>
    <t>CHC SENZALLA</t>
  </si>
  <si>
    <t>PEDREIRA-SP</t>
  </si>
  <si>
    <t>PRISCILA DIAS LA ROSA</t>
  </si>
  <si>
    <t>PAIAKAN KAR</t>
  </si>
  <si>
    <t>BRASÍLIA-DF</t>
  </si>
  <si>
    <t>ARTUR K. RODRIGUES SIQUEIRA</t>
  </si>
  <si>
    <t>CALIFA CAUCHIN</t>
  </si>
  <si>
    <t>PEDRO MERCADANTE</t>
  </si>
  <si>
    <t>LIBERDADE</t>
  </si>
  <si>
    <t>GUSTAVO CAMPOS DIACÓPULOS</t>
  </si>
  <si>
    <t>TAQUILE DO FRADE</t>
  </si>
  <si>
    <t>SANTANA DE PARNAÍBA-SP</t>
  </si>
  <si>
    <t>ELISA BALIU BARBOSA DA SILVA</t>
  </si>
  <si>
    <t>TEBRIS RA</t>
  </si>
  <si>
    <t>SANTANA DE PARNAIBA-SP</t>
  </si>
  <si>
    <t>MARIO SCHIOPPA NETO</t>
  </si>
  <si>
    <t>BACCARAT FDC</t>
  </si>
  <si>
    <t>SÃO PAULOSP</t>
  </si>
  <si>
    <t>MARCIO JOSÉ CARDOSO HONORIO</t>
  </si>
  <si>
    <t>IBEN ALMADEN</t>
  </si>
  <si>
    <t>CATEGORIA - GRADUADOS B</t>
  </si>
  <si>
    <t>CAMILA K.P.LIMA</t>
  </si>
  <si>
    <t>OHANA</t>
  </si>
  <si>
    <t>S.PARNAÍBA-SP</t>
  </si>
  <si>
    <t>ASSED BITTAR FILHO</t>
  </si>
  <si>
    <t>RANCH'S GALLANT</t>
  </si>
  <si>
    <t>RIO CLARO-SP</t>
  </si>
  <si>
    <t>CARLOS HENRIQUE MACIEL</t>
  </si>
  <si>
    <t>HZC ZIBAR</t>
  </si>
  <si>
    <t>OSWALDO EUSTAQUIO QUEIROZ</t>
  </si>
  <si>
    <t>GAIATA DA FUNAGRO</t>
  </si>
  <si>
    <t>BERNARDO BARCELLOS TAMM</t>
  </si>
  <si>
    <t>BRADO TAMM ITAMBÉ</t>
  </si>
  <si>
    <t>BELO HORIZONTE</t>
  </si>
  <si>
    <t>LUIZ ANTONIO DA SILVA FERREIRA</t>
  </si>
  <si>
    <t>AFRODITE II</t>
  </si>
  <si>
    <t>SÃO BERNARDO DO CAMPO-SP</t>
  </si>
  <si>
    <t>LUCIANA GRANDE</t>
  </si>
  <si>
    <t>BE FIRST</t>
  </si>
  <si>
    <t>CAMPINAS-SP</t>
  </si>
  <si>
    <t>MOACIR NICODEMUS MARTE</t>
  </si>
  <si>
    <t>CT-HARAS SERRA DANCING FLOWER</t>
  </si>
  <si>
    <t>SOROCABA-SP</t>
  </si>
  <si>
    <t>ANTONIO DE ARRUDA</t>
  </si>
  <si>
    <t>HI FASK</t>
  </si>
  <si>
    <t>JOSÉ CARLOS RODRIGUES</t>
  </si>
  <si>
    <t>MOMDRIAN</t>
  </si>
  <si>
    <t>CATEGORIA - GRADUADOS B - JOVEM</t>
  </si>
  <si>
    <t>MERCIO AUGUSTO GAZILE TEIXEIRA</t>
  </si>
  <si>
    <t>GURU TAMM</t>
  </si>
  <si>
    <t>FELIPE CAMARGO</t>
  </si>
  <si>
    <t>SHEIK OAV</t>
  </si>
  <si>
    <t>CATEGORIA - ASPIRANTES</t>
  </si>
  <si>
    <t>JOÃO COTAIT</t>
  </si>
  <si>
    <t>SADDAN HUSSEIN</t>
  </si>
  <si>
    <t>CARLOS ALBERTO BARCELLOS TAMM</t>
  </si>
  <si>
    <t>ASPEN TAMM ITAMBE</t>
  </si>
  <si>
    <t>LUIZ A.MELCHERT CARVALHO SILVA</t>
  </si>
  <si>
    <t>SUN FIRE</t>
  </si>
  <si>
    <t>MARCOS PINTO LIMA</t>
  </si>
  <si>
    <t>JAMBO</t>
  </si>
  <si>
    <t>MARCHADOR</t>
  </si>
  <si>
    <t>PEDRO WERNECK</t>
  </si>
  <si>
    <t>ARTEIRO DE SANTA CRUZ</t>
  </si>
  <si>
    <t>ANTONIO SERGIO PINHEIRO</t>
  </si>
  <si>
    <t>IPÊ AS</t>
  </si>
  <si>
    <t>GIL MOREIRA JUNIOR</t>
  </si>
  <si>
    <t>RALLY CRAZY</t>
  </si>
  <si>
    <t>ANA CRISTINA LAGE DIAS</t>
  </si>
  <si>
    <t>ÉPICO RL</t>
  </si>
  <si>
    <t>B.HIPISMO</t>
  </si>
  <si>
    <t>EDSON ROCHA</t>
  </si>
  <si>
    <t>GRAN NAUFALIK</t>
  </si>
  <si>
    <t>WILSON SOARES</t>
  </si>
  <si>
    <t>REFRIGERAÇÃO MARECHAL BODOLAY</t>
  </si>
  <si>
    <t>CATEGORIA - ASPIRANTES - JOVEM</t>
  </si>
  <si>
    <t>RUDY TARASANTCHI</t>
  </si>
  <si>
    <t>AZIZ</t>
  </si>
  <si>
    <t>FLAVIO G. DE SOUZA CARMO</t>
  </si>
  <si>
    <t>FACTOR RACH</t>
  </si>
  <si>
    <t>REFRIG.MARECHAL IMPERATOR</t>
  </si>
  <si>
    <t>MARIANA PANESSA</t>
  </si>
  <si>
    <t>FEMME FATALE FIO A FIO  RSA</t>
  </si>
  <si>
    <t>CAMPOS DO JORDÃO-SP</t>
  </si>
  <si>
    <t>MARCOS PINTO LIMA FILHO</t>
  </si>
  <si>
    <t>GIPSY</t>
  </si>
  <si>
    <t>SRD</t>
  </si>
  <si>
    <t>CATEGORIA - ASPIRANTES - JÚNIOR</t>
  </si>
  <si>
    <t>CECÍLIA GAZOLA</t>
  </si>
  <si>
    <t>CHARLE RACH</t>
  </si>
  <si>
    <t>VARGINHA-MG</t>
  </si>
  <si>
    <t>MATHEUS PANESSA</t>
  </si>
  <si>
    <t>SC LABAN FIO A FIO R.STO ANTON</t>
  </si>
  <si>
    <t>CATEGORIA - GRADUADOS C</t>
  </si>
  <si>
    <t>TRAJANO AMORIM DE SOUZA CARMO</t>
  </si>
  <si>
    <t>CAXAMBU INVICTO</t>
  </si>
  <si>
    <t>RENATA DUARTE FERNANDES</t>
  </si>
  <si>
    <t>SAMURAI BXL</t>
  </si>
  <si>
    <t>FELIZARDO COSTA BRANDÃO</t>
  </si>
  <si>
    <t>BRILHANTE</t>
  </si>
  <si>
    <t>JUNDIAI-SP</t>
  </si>
  <si>
    <t>MANGALARGA</t>
  </si>
  <si>
    <t>ORLANDO PETRIN</t>
  </si>
  <si>
    <t>OM LIMA ZAM CAFÉ BOM DIA</t>
  </si>
  <si>
    <t>RAY BARCELLOS TAMM</t>
  </si>
  <si>
    <t>KYOSCO TAMM ITAMBÉ</t>
  </si>
  <si>
    <t>WILSON DE OLIVEIRA</t>
  </si>
  <si>
    <t>TALIA RACH</t>
  </si>
  <si>
    <t>SILVIA MARIA EGUCHI</t>
  </si>
  <si>
    <t>AIFO</t>
  </si>
  <si>
    <t>PRYSCILA DE ROSSI</t>
  </si>
  <si>
    <t>ARDENIS</t>
  </si>
  <si>
    <t>SAO PAULO-SP</t>
  </si>
  <si>
    <t>BAHARR HVP</t>
  </si>
  <si>
    <t>GLENN BARCELLOS TAMM</t>
  </si>
  <si>
    <t>ALADIM - TAMM ITAMBÉ</t>
  </si>
  <si>
    <t>HELDER LUIZ RODRIGUES</t>
  </si>
  <si>
    <t>SHARIF DA BARRA</t>
  </si>
  <si>
    <t>EDUARDO RIBEIRO</t>
  </si>
  <si>
    <t>NNL ZHEST HARAS DA MONTANHA</t>
  </si>
  <si>
    <t>SYLVIO C. SIQUEIRA BITENCOURT</t>
  </si>
  <si>
    <t>SHADOW SHAKLAN</t>
  </si>
  <si>
    <t>CAÇAPAVA-SP</t>
  </si>
  <si>
    <t>MARCELO ANTONIO CONRIAN</t>
  </si>
  <si>
    <t>BABALU DA BARRA RSA</t>
  </si>
  <si>
    <t>VR BARÃO</t>
  </si>
  <si>
    <t xml:space="preserve">  </t>
  </si>
  <si>
    <t>CATEGORIA - GRADUADOS C - PP</t>
  </si>
  <si>
    <t>BERNARDO XAVIER LIMA</t>
  </si>
  <si>
    <t>CACINO DA JAIBA</t>
  </si>
  <si>
    <t>ENRY DE SAINT FALBO JUNIOR</t>
  </si>
  <si>
    <t>ON NISBIII</t>
  </si>
  <si>
    <t>ALPHEU CARNEIRO LINS NETO</t>
  </si>
  <si>
    <t>MH RED LABEL</t>
  </si>
  <si>
    <t>JOINVILLE-SC</t>
  </si>
  <si>
    <t>SHYRAZ PURINA</t>
  </si>
  <si>
    <t>CATEGORIA - GRADUADOS C - JOVEM</t>
  </si>
  <si>
    <t>ENZO DIAS DE OLIVEIRA</t>
  </si>
  <si>
    <t>KADET</t>
  </si>
  <si>
    <t>WANDERLEI TORINO</t>
  </si>
  <si>
    <t>PEGA LEVE</t>
  </si>
  <si>
    <t>BRAGANÇA PAULISTA-SP</t>
  </si>
  <si>
    <t>ANA CARLA MACIEL</t>
  </si>
  <si>
    <t>PIMENTINHA</t>
  </si>
  <si>
    <t>ZHYR</t>
  </si>
  <si>
    <t>MARCELA EGUCHI</t>
  </si>
  <si>
    <t>PODEROSA</t>
  </si>
  <si>
    <t>MERCIO AUGUSTO GAZIRE TEIXEIRA</t>
  </si>
  <si>
    <t>VETO TAMM ITAMBÉ</t>
  </si>
  <si>
    <t>CAMILO EIRAS THOMAS</t>
  </si>
  <si>
    <t>ALDABAR MOON FIO A FIO RSA</t>
  </si>
  <si>
    <t>JULIANA ARRUDA</t>
  </si>
  <si>
    <t>DAYAN</t>
  </si>
  <si>
    <t>BERTIOGA-SP</t>
  </si>
  <si>
    <t>CATEGORIA - GRADUADOS D</t>
  </si>
  <si>
    <t>ALOISIO RABELO DE REZENDE</t>
  </si>
  <si>
    <t>AF ORLANDO CAFÉ BOM DIA</t>
  </si>
  <si>
    <t>ARLEINE RODRIGUES</t>
  </si>
  <si>
    <t>JACILOPAZ PURINA</t>
  </si>
  <si>
    <t>MAURICIO GOMES BATISTA</t>
  </si>
  <si>
    <t>NUTREAL ELEGANTE</t>
  </si>
  <si>
    <t>HIGOR DE MARCHI</t>
  </si>
  <si>
    <t>DANCING</t>
  </si>
  <si>
    <t>HELENA REGINA SASSIN COTAIT</t>
  </si>
  <si>
    <t>SAFIRA JC</t>
  </si>
  <si>
    <t>VICENTE B. MARCELINO</t>
  </si>
  <si>
    <t>LITUANIA JT</t>
  </si>
  <si>
    <t>ITAPEVI-SP</t>
  </si>
  <si>
    <t>JASON ALBERGARIA NETO</t>
  </si>
  <si>
    <t>BONANZA</t>
  </si>
  <si>
    <t>RAFAEL S. SULLER GARCIA</t>
  </si>
  <si>
    <t>HEIDY DO GOLF</t>
  </si>
  <si>
    <t>BOLERO DO RAMAC</t>
  </si>
  <si>
    <t>MARCELA TALIBERTI FACONTI</t>
  </si>
  <si>
    <t>PERFORMANCE TRIGONET ATLANTA</t>
  </si>
  <si>
    <t>BERNARDO K.PAZ ABRAS</t>
  </si>
  <si>
    <t>ELDORADO SPA LAGOA GRANDE</t>
  </si>
  <si>
    <t>ANTONIO DOS SANTOS</t>
  </si>
  <si>
    <t>JERES MA</t>
  </si>
  <si>
    <t>SALTO DE PIRAPORA-SP</t>
  </si>
  <si>
    <t>RÔMULO MARCOS RESENDE BARROS</t>
  </si>
  <si>
    <t>NETUNO HEC</t>
  </si>
  <si>
    <t>CARMEM V.FERES JOSÉ BITENCOURT</t>
  </si>
  <si>
    <t>KASAF</t>
  </si>
  <si>
    <t>ANA PAULA PRATES PEREIRA</t>
  </si>
  <si>
    <t>CDC EFANY</t>
  </si>
  <si>
    <t>DESAFIO TAMM ITAMBE</t>
  </si>
  <si>
    <t>1/2 Q.MILHA</t>
  </si>
  <si>
    <t>CESAR ALTIERES CALCHI</t>
  </si>
  <si>
    <t>TROMPOP AS</t>
  </si>
  <si>
    <t>LEME-SP</t>
  </si>
  <si>
    <t>VINICIUS ROCHA</t>
  </si>
  <si>
    <t>QUIXOTE FORMOSO</t>
  </si>
  <si>
    <t>SEBASTIÃO BONFÁ</t>
  </si>
  <si>
    <t>QUERIDA SHAH DD</t>
  </si>
  <si>
    <t>ROBERTO DELORT ALMEIDA LEITE</t>
  </si>
  <si>
    <t>MY LYPHARD</t>
  </si>
  <si>
    <t>INTIMIDADE</t>
  </si>
  <si>
    <t>RICARDO VICENTE</t>
  </si>
  <si>
    <t>ATENA</t>
  </si>
  <si>
    <t>CLAUDIA TAMM</t>
  </si>
  <si>
    <t>DESAFIO TAMM ITAMBÉ</t>
  </si>
  <si>
    <t>JOSÉ HENRIQUE ABRAS</t>
  </si>
  <si>
    <t>ANASTASHAH SPA LAGOA GRANDE</t>
  </si>
  <si>
    <t>CLAUDIO F. DE ARAUJO</t>
  </si>
  <si>
    <t>HERDEIRO DO CONFORTO</t>
  </si>
  <si>
    <t>ROSINIR ROSSI</t>
  </si>
  <si>
    <t>HERING AS</t>
  </si>
  <si>
    <t>GUILHERME SODRÉ</t>
  </si>
  <si>
    <t>HONEST AS</t>
  </si>
  <si>
    <t>CRUZADA DO CONFORTO</t>
  </si>
  <si>
    <t>CATEGORIA - GRADUADOS D - PP</t>
  </si>
  <si>
    <t>LUIS CARLOS MAGALHÃES SWERTS</t>
  </si>
  <si>
    <t>OM OMEGA CAFE BOM DIA</t>
  </si>
  <si>
    <t>MARCOS CAMILO</t>
  </si>
  <si>
    <t>EDUARDO GODOY CASTRO</t>
  </si>
  <si>
    <t>LUAU TAMM</t>
  </si>
  <si>
    <t>GONÇALO BARQUERO</t>
  </si>
  <si>
    <t>GARILL</t>
  </si>
  <si>
    <t>BRUNO SIMÕES DIAS</t>
  </si>
  <si>
    <t>EXCEPTION SAHARA</t>
  </si>
  <si>
    <t>OTÁVIO MARQUES DE PAIVA NETO</t>
  </si>
  <si>
    <t>OM SHIBHAAN CAFÉ BOM DIA</t>
  </si>
  <si>
    <t>PAULO SALIBA</t>
  </si>
  <si>
    <t>PHANERON RACH</t>
  </si>
  <si>
    <t>SHOGUN II</t>
  </si>
  <si>
    <t>EMÍLIO GOUVEIA</t>
  </si>
  <si>
    <t>TANGO DA MANGALBA</t>
  </si>
  <si>
    <t>AILTON G. SANTOS HONÓRIO</t>
  </si>
  <si>
    <t>HUNTER HEC</t>
  </si>
  <si>
    <t>JAN PHILIP POOL</t>
  </si>
  <si>
    <t>EL MASTER PURINA</t>
  </si>
  <si>
    <t>ANTONI0 C. AZEVEDO SODRE</t>
  </si>
  <si>
    <t>GRILO</t>
  </si>
  <si>
    <t>CATEGORIA - GRADUADOS D - JOVEM</t>
  </si>
  <si>
    <t>RICARDO ARRUDA</t>
  </si>
  <si>
    <t>MOLEQUE RA</t>
  </si>
  <si>
    <t>MARIANA PINTO LIMA GARCIA</t>
  </si>
  <si>
    <t>REFRIG. MARECHAL KNIGHT</t>
  </si>
  <si>
    <t>BARUERI-SP</t>
  </si>
  <si>
    <t>ARUE P.T. RODRIGUES</t>
  </si>
  <si>
    <t>ARETE DO BORE</t>
  </si>
  <si>
    <t>EMBU-SP</t>
  </si>
  <si>
    <t>PEDRO ALBERGARIA</t>
  </si>
  <si>
    <t>JEN DALILAH EL LI</t>
  </si>
  <si>
    <t>RHAYNER DE SOUZA ETZEL</t>
  </si>
  <si>
    <t>SALAMBÔ DO BORÉ</t>
  </si>
  <si>
    <t>IVAN V.BARBOSA MILWARD ANDRADE</t>
  </si>
  <si>
    <t>HAMED</t>
  </si>
  <si>
    <t>JUIZ DE FORA-MG</t>
  </si>
  <si>
    <t>GABRIEL WEILER</t>
  </si>
  <si>
    <t>CARTUN FARMEN</t>
  </si>
  <si>
    <t>BLUMENAU-SC</t>
  </si>
  <si>
    <t>PRISCILA DOS SANTOS</t>
  </si>
  <si>
    <t>WNKARMALA</t>
  </si>
  <si>
    <t>SALTO DE PIRAPORA</t>
  </si>
  <si>
    <t>VALDECIR BONFIM</t>
  </si>
  <si>
    <t>GRACO AS</t>
  </si>
  <si>
    <t>ALINE C.CARDOSO HONÓRIO</t>
  </si>
  <si>
    <t>BABY NOUVELLI</t>
  </si>
  <si>
    <t>MARIA J.B.ALCANTARA MACHADO</t>
  </si>
  <si>
    <t>URA</t>
  </si>
  <si>
    <t>NICOLY SILVA DE ARAUJO</t>
  </si>
  <si>
    <t>JACARTA FIO A FIO RSA</t>
  </si>
  <si>
    <t>CAMPOS DO JORDÀO-SP</t>
  </si>
  <si>
    <t>EQ. RL</t>
  </si>
  <si>
    <t>EQ. PURINA</t>
  </si>
  <si>
    <t>Jacilopaz, Shyras, Dillali e El Master.</t>
  </si>
  <si>
    <t>DYLLALI PURINA</t>
  </si>
  <si>
    <t>ANTONIO MALTA DE ALENCAR</t>
  </si>
  <si>
    <t>CT-HARAS DA SERRA DREEMER BOY</t>
  </si>
  <si>
    <t>SÃO JOÃO DA BOA VISTA-SP</t>
  </si>
  <si>
    <t>SYLVIO C.SIQUEIRA BITENCOURT</t>
  </si>
  <si>
    <t>HVP BHADAN</t>
  </si>
  <si>
    <t>ÁRABE</t>
  </si>
  <si>
    <t>MARIANA CESARINO</t>
  </si>
  <si>
    <t>HORUS NA</t>
  </si>
  <si>
    <t>SILVIA ASSI VACCARI</t>
  </si>
  <si>
    <t>PIT ONE</t>
  </si>
  <si>
    <t>VOTORANTIM-SP</t>
  </si>
  <si>
    <t>JOSÉ SEABRA MARINO</t>
  </si>
  <si>
    <t>BRUNEL RT</t>
  </si>
  <si>
    <t>LÉO STEINBRUCH</t>
  </si>
  <si>
    <t>FAYSAL RT</t>
  </si>
  <si>
    <t>EZEQUIEL PEREIRA</t>
  </si>
  <si>
    <t>BANLYZA ROYAL HORSE</t>
  </si>
  <si>
    <t>RENATA FARINELLI DE SIQUEIRA</t>
  </si>
  <si>
    <t>VON HERTE KIM</t>
  </si>
  <si>
    <t>ANDRÉ VIDIZ</t>
  </si>
  <si>
    <t>MAYARHAA HVP</t>
  </si>
  <si>
    <t>JOSÉ NICODEMUS A. DO NASCIMENTO</t>
  </si>
  <si>
    <t>KADAR LAMIA</t>
  </si>
  <si>
    <t>SERRA NEGRA-SP</t>
  </si>
  <si>
    <t>SILVIO CESARINO</t>
  </si>
  <si>
    <t>BEY SHANDAL BL</t>
  </si>
  <si>
    <t>EXTREMA-MG</t>
  </si>
  <si>
    <t>EDUARDO DIAS CAMPOS</t>
  </si>
  <si>
    <t>BHADKAR NA</t>
  </si>
  <si>
    <t>RUI CESAR P.B.CORREA</t>
  </si>
  <si>
    <t>LOCATUZ</t>
  </si>
  <si>
    <t>IGOR PETRIC</t>
  </si>
  <si>
    <t>KIM PARSITA REFRIG.MARECHAL</t>
  </si>
  <si>
    <t>JOVENOR VICTOR RODRIGUES</t>
  </si>
  <si>
    <t>NNL AGAKAN</t>
  </si>
  <si>
    <t>TRÊS RIOS-RJ</t>
  </si>
  <si>
    <t>IRAN SIQUEIRA LOPES</t>
  </si>
  <si>
    <t>SAN RAY</t>
  </si>
  <si>
    <t>PETRÓPOLIS-RJ</t>
  </si>
  <si>
    <t>MARIO THOMAS GARFIAS</t>
  </si>
  <si>
    <t>EVITA FIO A FIO R.STO.ANTÔNIO</t>
  </si>
  <si>
    <t>CZ.ÁRABE</t>
  </si>
  <si>
    <t>NEWTON LINS FILHO</t>
  </si>
  <si>
    <t>NNL PRECIOUS BRONNZ</t>
  </si>
  <si>
    <t>VALTER WOELER</t>
  </si>
  <si>
    <t>AMISSIN</t>
  </si>
  <si>
    <t>CURITIBA-PR</t>
  </si>
  <si>
    <t>ROBERTA DIAS RENNÓ</t>
  </si>
  <si>
    <t>ROGÉRIO ANTÔNIO DE S.RIGUEIRA</t>
  </si>
  <si>
    <t>PIRATA DOS PILÕES</t>
  </si>
  <si>
    <t>MARTA EISENLOHR</t>
  </si>
  <si>
    <t>ROGER FIO A FIO RSA</t>
  </si>
  <si>
    <t>DOUGLAS FARIA CORREA ANJO</t>
  </si>
  <si>
    <t>SANTELMO</t>
  </si>
  <si>
    <t>JARAGUÁ DO SUL-SC</t>
  </si>
  <si>
    <t>SERGIO DE SOUZA SILVA</t>
  </si>
  <si>
    <t>GRAN VIZIR</t>
  </si>
  <si>
    <t>MARCIO JOSÉ C.HONÓRIO</t>
  </si>
  <si>
    <t>GLOWORM RED PARKING</t>
  </si>
  <si>
    <t>SEBASTIÃO RIBEIRO MENDES</t>
  </si>
  <si>
    <t>NNL SHERRY</t>
  </si>
  <si>
    <t>MAC KLEI SANTANA</t>
  </si>
  <si>
    <t>SN YAVOROSKI</t>
  </si>
  <si>
    <t>ROBERTO F.DE SOUZA FREITAS</t>
  </si>
  <si>
    <t>WHITE HORSE</t>
  </si>
  <si>
    <t>MARCIO A DE CASTRO</t>
  </si>
  <si>
    <t>IZAAC MAC BOM HORSE</t>
  </si>
  <si>
    <t>BERTIÓGA-SP</t>
  </si>
  <si>
    <t>ANTÔNIO DE ARRUDA</t>
  </si>
  <si>
    <t>SCHURFIX</t>
  </si>
  <si>
    <t>PAULO ROBERTO GOMES MANSUR</t>
  </si>
  <si>
    <t>PASSAPORTE</t>
  </si>
  <si>
    <t>SANTOS-SP</t>
  </si>
  <si>
    <t>VYPER FIO A FIO RSA</t>
  </si>
  <si>
    <t>GUSTAVO ALEX PONATH</t>
  </si>
  <si>
    <t>ZLOTY</t>
  </si>
  <si>
    <t>NEWTON LINS NORONHA</t>
  </si>
  <si>
    <t>NNL GREAT CARUZO</t>
  </si>
  <si>
    <t>JULIA GUTIERREZ SOUZA CARMO</t>
  </si>
  <si>
    <t>AMÃ PEAP</t>
  </si>
  <si>
    <t>EQ. PACIÊNCIA</t>
  </si>
  <si>
    <t>PreciousBronnz,Agakan,Sherry e GreatCaruso.</t>
  </si>
  <si>
    <t>EQ. GAZETA MERCANTIL</t>
  </si>
  <si>
    <t>AF Jatex, AF Metro e HVP Bhadan.</t>
  </si>
  <si>
    <t>JOSÉ MARIANO S.ALVES</t>
  </si>
  <si>
    <t>CAPETAN RACE</t>
  </si>
  <si>
    <t>ANTÔNIO ARRUDA</t>
  </si>
  <si>
    <t>30 º</t>
  </si>
  <si>
    <t>31 º</t>
  </si>
  <si>
    <t>JOSÉ GOMES</t>
  </si>
  <si>
    <t>CALIFA TAMM ITAMBÉ</t>
  </si>
  <si>
    <t>ÁTIMA</t>
  </si>
  <si>
    <t>INGLES</t>
  </si>
  <si>
    <t>JATAI DO RSA FIO A FIO</t>
  </si>
  <si>
    <t>CZ-ÁRABE</t>
  </si>
  <si>
    <t>ROBSON OLIVEIRA</t>
  </si>
  <si>
    <t>JECA DO CONFORTO</t>
  </si>
  <si>
    <t>LEONARDO VILLAS GODOY</t>
  </si>
  <si>
    <t>CARAJÁ CRUZALTA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</si>
</sst>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color indexed="8"/>
      <name val="Arial"/>
      <family val="0"/>
    </font>
    <font>
      <sz val="7.9"/>
      <color indexed="8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 quotePrefix="1">
      <alignment horizontal="center"/>
    </xf>
    <xf numFmtId="2" fontId="4" fillId="0" borderId="0" xfId="0" applyNumberFormat="1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Alignment="1">
      <alignment vertical="center"/>
    </xf>
    <xf numFmtId="0" fontId="6" fillId="0" borderId="0" xfId="0" applyAlignment="1">
      <alignment vertical="center"/>
    </xf>
    <xf numFmtId="0" fontId="5" fillId="0" borderId="0" xfId="0" applyFont="1" applyAlignment="1">
      <alignment vertical="center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2.7109375" style="0" customWidth="1"/>
    <col min="3" max="3" width="39.57421875" style="0" customWidth="1"/>
    <col min="4" max="4" width="10.7109375" style="18" customWidth="1"/>
    <col min="5" max="8" width="9.7109375" style="18" customWidth="1"/>
    <col min="9" max="9" width="4.140625" style="0" hidden="1" customWidth="1"/>
    <col min="10" max="16384" width="11.421875" style="0" customWidth="1"/>
  </cols>
  <sheetData>
    <row r="2" spans="2:3" ht="12.75">
      <c r="B2" s="1" t="s">
        <v>0</v>
      </c>
      <c r="C2" s="1"/>
    </row>
    <row r="3" spans="2:3" ht="12.75">
      <c r="B3" s="1" t="s">
        <v>1</v>
      </c>
      <c r="C3" s="1"/>
    </row>
    <row r="4" spans="2:8" ht="12.75">
      <c r="B4" t="s">
        <v>2</v>
      </c>
      <c r="C4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</row>
    <row r="6" spans="1:9" ht="12.75">
      <c r="A6" s="1" t="s">
        <v>9</v>
      </c>
      <c r="B6" t="s">
        <v>16</v>
      </c>
      <c r="C6" t="s">
        <v>17</v>
      </c>
      <c r="D6" s="19">
        <f aca="true" t="shared" si="0" ref="D6:D37">+E6+F6+G6+H6</f>
        <v>438.02</v>
      </c>
      <c r="E6" s="19">
        <f>47.78+26.88</f>
        <v>74.66</v>
      </c>
      <c r="F6" s="19">
        <f>41.74+47.36+28.8</f>
        <v>117.89999999999999</v>
      </c>
      <c r="G6" s="19">
        <f>46.04+51.45+34.96</f>
        <v>132.45000000000002</v>
      </c>
      <c r="H6" s="19">
        <f>44.57+34.22+34.22</f>
        <v>113.00999999999999</v>
      </c>
      <c r="I6">
        <v>25</v>
      </c>
    </row>
    <row r="7" spans="1:9" ht="12.75">
      <c r="A7" s="1" t="s">
        <v>12</v>
      </c>
      <c r="B7" t="s">
        <v>25</v>
      </c>
      <c r="C7" s="17" t="s">
        <v>26</v>
      </c>
      <c r="D7" s="19">
        <f t="shared" si="0"/>
        <v>332.85</v>
      </c>
      <c r="E7" s="19">
        <f>30.87+43.52</f>
        <v>74.39</v>
      </c>
      <c r="F7" s="19">
        <f>27.93+35.28+38.22</f>
        <v>101.43</v>
      </c>
      <c r="G7" s="19">
        <f>30.45+43.05</f>
        <v>73.5</v>
      </c>
      <c r="H7" s="19">
        <f>35.81+47.72</f>
        <v>83.53</v>
      </c>
      <c r="I7">
        <v>14</v>
      </c>
    </row>
    <row r="8" spans="1:9" ht="12.75">
      <c r="A8" s="1" t="s">
        <v>15</v>
      </c>
      <c r="B8" s="17" t="s">
        <v>22</v>
      </c>
      <c r="C8" t="s">
        <v>23</v>
      </c>
      <c r="D8" s="19">
        <f t="shared" si="0"/>
        <v>300.70000000000005</v>
      </c>
      <c r="E8" s="19">
        <f>32.34+28.8+31.02</f>
        <v>92.16</v>
      </c>
      <c r="F8" s="19">
        <f>30.37+26.96+30.37</f>
        <v>87.7</v>
      </c>
      <c r="G8" s="19">
        <f>29.14+32.2+29.14</f>
        <v>90.48</v>
      </c>
      <c r="H8" s="19">
        <v>30.36</v>
      </c>
      <c r="I8">
        <v>18</v>
      </c>
    </row>
    <row r="9" spans="1:9" ht="12.75">
      <c r="A9" s="1" t="s">
        <v>18</v>
      </c>
      <c r="B9" t="s">
        <v>10</v>
      </c>
      <c r="C9" t="s">
        <v>11</v>
      </c>
      <c r="D9" s="19">
        <f t="shared" si="0"/>
        <v>278.66999999999996</v>
      </c>
      <c r="E9" s="19">
        <f>55.65+55.65</f>
        <v>111.3</v>
      </c>
      <c r="F9" s="19">
        <f>55.86+55.86</f>
        <v>111.72</v>
      </c>
      <c r="G9" s="19">
        <v>55.65</v>
      </c>
      <c r="H9" s="19">
        <v>0</v>
      </c>
      <c r="I9">
        <v>7</v>
      </c>
    </row>
    <row r="10" spans="1:9" ht="12.75">
      <c r="A10" s="1" t="s">
        <v>21</v>
      </c>
      <c r="B10" s="17" t="s">
        <v>13</v>
      </c>
      <c r="C10" t="s">
        <v>14</v>
      </c>
      <c r="D10" s="19">
        <f t="shared" si="0"/>
        <v>277.25</v>
      </c>
      <c r="E10" s="19">
        <f>41.42+41.48+29.44</f>
        <v>112.34</v>
      </c>
      <c r="F10" s="19">
        <f>33.91+41.06+30.64</f>
        <v>105.61</v>
      </c>
      <c r="G10" s="19">
        <f>14.1+45.2</f>
        <v>59.300000000000004</v>
      </c>
      <c r="H10" s="19">
        <v>0</v>
      </c>
      <c r="I10">
        <v>12</v>
      </c>
    </row>
    <row r="11" spans="1:9" ht="12.75">
      <c r="A11" s="1" t="s">
        <v>24</v>
      </c>
      <c r="B11" t="s">
        <v>43</v>
      </c>
      <c r="C11" t="s">
        <v>44</v>
      </c>
      <c r="D11" s="19">
        <f t="shared" si="0"/>
        <v>258.02</v>
      </c>
      <c r="E11" s="19">
        <v>0</v>
      </c>
      <c r="F11" s="19">
        <f>47.36+43.68+25.12</f>
        <v>116.16</v>
      </c>
      <c r="G11" s="19">
        <f>51.45+44.1</f>
        <v>95.55000000000001</v>
      </c>
      <c r="H11" s="19">
        <v>46.31</v>
      </c>
      <c r="I11">
        <v>29</v>
      </c>
    </row>
    <row r="12" spans="1:9" ht="12.75">
      <c r="A12" s="1" t="s">
        <v>27</v>
      </c>
      <c r="B12" s="17" t="s">
        <v>49</v>
      </c>
      <c r="C12" t="s">
        <v>50</v>
      </c>
      <c r="D12" s="19">
        <f t="shared" si="0"/>
        <v>256.26</v>
      </c>
      <c r="E12" s="19">
        <f>27.6+39.95+38.85</f>
        <v>106.4</v>
      </c>
      <c r="F12" s="19">
        <v>0</v>
      </c>
      <c r="G12" s="19">
        <f>28.52+47.25</f>
        <v>75.77</v>
      </c>
      <c r="H12" s="19">
        <f>27.78+46.31</f>
        <v>74.09</v>
      </c>
      <c r="I12">
        <v>2</v>
      </c>
    </row>
    <row r="13" spans="1:9" ht="12.75">
      <c r="A13" s="1" t="s">
        <v>30</v>
      </c>
      <c r="B13" t="s">
        <v>31</v>
      </c>
      <c r="C13" t="s">
        <v>32</v>
      </c>
      <c r="D13" s="19">
        <f t="shared" si="0"/>
        <v>247.32</v>
      </c>
      <c r="E13" s="19">
        <f>22.56+33.5+23.04</f>
        <v>79.1</v>
      </c>
      <c r="F13" s="19">
        <f>16.26+20.02+37.01</f>
        <v>73.28999999999999</v>
      </c>
      <c r="G13" s="19">
        <v>20.68</v>
      </c>
      <c r="H13" s="19">
        <f>23.29+23.18+27.78</f>
        <v>74.25</v>
      </c>
      <c r="I13">
        <v>26</v>
      </c>
    </row>
    <row r="14" spans="1:9" ht="12.75">
      <c r="A14" s="1" t="s">
        <v>33</v>
      </c>
      <c r="B14" t="s">
        <v>28</v>
      </c>
      <c r="C14" t="s">
        <v>29</v>
      </c>
      <c r="D14" s="19">
        <f t="shared" si="0"/>
        <v>231.48000000000002</v>
      </c>
      <c r="E14" s="19">
        <f>35.91+45.52+43.37</f>
        <v>124.80000000000001</v>
      </c>
      <c r="F14" s="19">
        <v>31.08</v>
      </c>
      <c r="G14" s="19">
        <v>32.55</v>
      </c>
      <c r="H14" s="19">
        <v>43.05</v>
      </c>
      <c r="I14">
        <v>22</v>
      </c>
    </row>
    <row r="15" spans="1:9" ht="12.75">
      <c r="A15" s="1" t="s">
        <v>39</v>
      </c>
      <c r="B15" s="17" t="s">
        <v>401</v>
      </c>
      <c r="C15" t="s">
        <v>402</v>
      </c>
      <c r="D15" s="19">
        <f t="shared" si="0"/>
        <v>206.62</v>
      </c>
      <c r="E15" s="19">
        <f>29.4+26.32</f>
        <v>55.72</v>
      </c>
      <c r="F15" s="19">
        <f>28.8+21.9+18.14</f>
        <v>68.84</v>
      </c>
      <c r="G15" s="19">
        <v>32.2</v>
      </c>
      <c r="H15" s="19">
        <f>22.08+27.78</f>
        <v>49.86</v>
      </c>
      <c r="I15">
        <v>32</v>
      </c>
    </row>
    <row r="16" spans="1:9" ht="12.75">
      <c r="A16" s="1" t="s">
        <v>36</v>
      </c>
      <c r="B16" t="s">
        <v>58</v>
      </c>
      <c r="C16" t="s">
        <v>59</v>
      </c>
      <c r="D16" s="19">
        <f t="shared" si="0"/>
        <v>205.52</v>
      </c>
      <c r="E16" s="19">
        <v>0</v>
      </c>
      <c r="F16" s="19">
        <f>47.46+18.14+22.36</f>
        <v>87.96</v>
      </c>
      <c r="G16" s="19">
        <f>39.9+27.26</f>
        <v>67.16</v>
      </c>
      <c r="H16" s="19">
        <v>50.4</v>
      </c>
      <c r="I16">
        <v>1</v>
      </c>
    </row>
    <row r="17" spans="1:9" ht="12.75">
      <c r="A17" s="1" t="s">
        <v>42</v>
      </c>
      <c r="B17" t="s">
        <v>19</v>
      </c>
      <c r="C17" t="s">
        <v>20</v>
      </c>
      <c r="D17" s="19">
        <f t="shared" si="0"/>
        <v>201.64999999999998</v>
      </c>
      <c r="E17" s="19">
        <f>49.77+47.67+19.74</f>
        <v>117.17999999999999</v>
      </c>
      <c r="F17" s="19">
        <f>39.11+23.28</f>
        <v>62.39</v>
      </c>
      <c r="G17" s="19">
        <v>0</v>
      </c>
      <c r="H17" s="19">
        <v>22.08</v>
      </c>
      <c r="I17">
        <v>23</v>
      </c>
    </row>
    <row r="18" spans="1:9" ht="12.75">
      <c r="A18" s="1" t="s">
        <v>45</v>
      </c>
      <c r="B18" s="17" t="s">
        <v>46</v>
      </c>
      <c r="C18" t="s">
        <v>47</v>
      </c>
      <c r="D18" s="19">
        <f t="shared" si="0"/>
        <v>200.92</v>
      </c>
      <c r="E18" s="19">
        <f>31.28+20.58+28.2</f>
        <v>80.06</v>
      </c>
      <c r="F18" s="19">
        <f>14.38+13.44</f>
        <v>27.82</v>
      </c>
      <c r="G18" s="19">
        <f>39.96+21.62</f>
        <v>61.58</v>
      </c>
      <c r="H18" s="19">
        <v>31.46</v>
      </c>
      <c r="I18">
        <v>5</v>
      </c>
    </row>
    <row r="19" spans="1:9" ht="12.75">
      <c r="A19" s="1" t="s">
        <v>48</v>
      </c>
      <c r="B19" s="17" t="s">
        <v>400</v>
      </c>
      <c r="C19" t="s">
        <v>61</v>
      </c>
      <c r="D19" s="19">
        <f t="shared" si="0"/>
        <v>181.03</v>
      </c>
      <c r="E19" s="19">
        <v>0</v>
      </c>
      <c r="F19" s="19">
        <f>40.37+27.54+11.56</f>
        <v>79.47</v>
      </c>
      <c r="G19" s="19">
        <f>42+31.96</f>
        <v>73.96000000000001</v>
      </c>
      <c r="H19" s="19">
        <v>27.6</v>
      </c>
      <c r="I19">
        <v>31</v>
      </c>
    </row>
    <row r="20" spans="1:9" ht="12.75">
      <c r="A20" s="1" t="s">
        <v>51</v>
      </c>
      <c r="B20" t="s">
        <v>40</v>
      </c>
      <c r="C20" t="s">
        <v>41</v>
      </c>
      <c r="D20" s="19">
        <f t="shared" si="0"/>
        <v>176.41</v>
      </c>
      <c r="E20" s="19">
        <v>31.02</v>
      </c>
      <c r="F20" s="19">
        <f>34.76+26.96+29.72</f>
        <v>91.44</v>
      </c>
      <c r="G20" s="19">
        <v>0</v>
      </c>
      <c r="H20" s="19">
        <f>33.71+20.24</f>
        <v>53.95</v>
      </c>
      <c r="I20">
        <v>10</v>
      </c>
    </row>
    <row r="21" spans="1:9" ht="12.75">
      <c r="A21" s="1" t="s">
        <v>54</v>
      </c>
      <c r="B21" t="s">
        <v>37</v>
      </c>
      <c r="C21" t="s">
        <v>38</v>
      </c>
      <c r="D21" s="19">
        <f t="shared" si="0"/>
        <v>172.18</v>
      </c>
      <c r="E21" s="19">
        <f>51.77+22.08</f>
        <v>73.85</v>
      </c>
      <c r="F21" s="19">
        <v>51.03</v>
      </c>
      <c r="G21" s="19">
        <v>47.3</v>
      </c>
      <c r="H21" s="19">
        <v>0</v>
      </c>
      <c r="I21">
        <v>17</v>
      </c>
    </row>
    <row r="22" spans="1:9" ht="12.75">
      <c r="A22" s="1" t="s">
        <v>57</v>
      </c>
      <c r="B22" t="s">
        <v>52</v>
      </c>
      <c r="C22" t="s">
        <v>53</v>
      </c>
      <c r="D22" s="19">
        <f t="shared" si="0"/>
        <v>156.34</v>
      </c>
      <c r="E22" s="19">
        <f>13.72+24.96+30.72</f>
        <v>69.4</v>
      </c>
      <c r="F22" s="19">
        <v>30.64</v>
      </c>
      <c r="G22" s="19">
        <v>26.68</v>
      </c>
      <c r="H22" s="19">
        <v>29.62</v>
      </c>
      <c r="I22">
        <v>6</v>
      </c>
    </row>
    <row r="23" spans="1:9" ht="12.75">
      <c r="A23" s="1" t="s">
        <v>60</v>
      </c>
      <c r="B23" t="s">
        <v>55</v>
      </c>
      <c r="C23" t="s">
        <v>56</v>
      </c>
      <c r="D23" s="19">
        <f t="shared" si="0"/>
        <v>154.84</v>
      </c>
      <c r="E23" s="19">
        <f>29.4+16.66</f>
        <v>46.06</v>
      </c>
      <c r="F23" s="19">
        <f>26.88+7.8+10.62</f>
        <v>45.3</v>
      </c>
      <c r="G23" s="19">
        <f>19.74+23.5</f>
        <v>43.239999999999995</v>
      </c>
      <c r="H23" s="19">
        <v>20.24</v>
      </c>
      <c r="I23">
        <v>24</v>
      </c>
    </row>
    <row r="24" spans="1:9" ht="12.75">
      <c r="A24" s="1" t="s">
        <v>62</v>
      </c>
      <c r="B24" t="s">
        <v>34</v>
      </c>
      <c r="C24" s="17" t="s">
        <v>35</v>
      </c>
      <c r="D24" s="19">
        <f t="shared" si="0"/>
        <v>131.99</v>
      </c>
      <c r="E24" s="19">
        <f>39.06+47.78+45.15</f>
        <v>131.99</v>
      </c>
      <c r="F24" s="19">
        <v>0</v>
      </c>
      <c r="G24" s="19">
        <v>0</v>
      </c>
      <c r="H24" s="19">
        <v>0</v>
      </c>
      <c r="I24">
        <v>13</v>
      </c>
    </row>
    <row r="25" spans="1:9" ht="12.75">
      <c r="A25" s="1" t="s">
        <v>65</v>
      </c>
      <c r="B25" t="s">
        <v>63</v>
      </c>
      <c r="C25" t="s">
        <v>64</v>
      </c>
      <c r="D25" s="19">
        <f t="shared" si="0"/>
        <v>129.59</v>
      </c>
      <c r="E25" s="19">
        <v>35.52</v>
      </c>
      <c r="F25" s="19">
        <v>33.4</v>
      </c>
      <c r="G25" s="19">
        <f>36.75+23.92</f>
        <v>60.67</v>
      </c>
      <c r="H25" s="19">
        <v>0</v>
      </c>
      <c r="I25">
        <v>15</v>
      </c>
    </row>
    <row r="26" spans="1:9" ht="12.75">
      <c r="A26" s="1" t="s">
        <v>68</v>
      </c>
      <c r="B26" t="s">
        <v>90</v>
      </c>
      <c r="C26" t="s">
        <v>91</v>
      </c>
      <c r="D26" s="19">
        <f t="shared" si="0"/>
        <v>122.94</v>
      </c>
      <c r="E26" s="19">
        <v>20.16</v>
      </c>
      <c r="F26" s="19">
        <v>0</v>
      </c>
      <c r="G26" s="19">
        <f>21.62+24.84</f>
        <v>46.46</v>
      </c>
      <c r="H26" s="19">
        <f>32.22+24.1</f>
        <v>56.32</v>
      </c>
      <c r="I26">
        <v>3</v>
      </c>
    </row>
    <row r="27" spans="1:9" ht="12.75">
      <c r="A27" s="1" t="s">
        <v>71</v>
      </c>
      <c r="B27" s="17" t="s">
        <v>484</v>
      </c>
      <c r="C27" t="s">
        <v>485</v>
      </c>
      <c r="D27" s="19">
        <f t="shared" si="0"/>
        <v>90.16</v>
      </c>
      <c r="E27" s="19">
        <v>0</v>
      </c>
      <c r="F27" s="19">
        <v>0</v>
      </c>
      <c r="G27" s="19">
        <f>34.96+28.52+26.68</f>
        <v>90.16</v>
      </c>
      <c r="H27" s="19">
        <v>0</v>
      </c>
      <c r="I27">
        <v>33</v>
      </c>
    </row>
    <row r="28" spans="1:9" ht="12.75">
      <c r="A28" s="1" t="s">
        <v>74</v>
      </c>
      <c r="B28" t="s">
        <v>81</v>
      </c>
      <c r="C28" t="s">
        <v>82</v>
      </c>
      <c r="D28" s="19">
        <f t="shared" si="0"/>
        <v>86.78999999999999</v>
      </c>
      <c r="E28" s="19">
        <v>35.18</v>
      </c>
      <c r="F28" s="19">
        <v>0</v>
      </c>
      <c r="G28" s="19">
        <v>51.61</v>
      </c>
      <c r="H28" s="19">
        <v>0</v>
      </c>
      <c r="I28">
        <v>8</v>
      </c>
    </row>
    <row r="29" spans="1:9" ht="12.75">
      <c r="A29" s="1" t="s">
        <v>77</v>
      </c>
      <c r="B29" t="s">
        <v>72</v>
      </c>
      <c r="C29" t="s">
        <v>73</v>
      </c>
      <c r="D29" s="19">
        <f t="shared" si="0"/>
        <v>78</v>
      </c>
      <c r="E29" s="19">
        <v>0</v>
      </c>
      <c r="F29" s="19">
        <f>23.78+26.96</f>
        <v>50.74</v>
      </c>
      <c r="G29" s="19">
        <v>0</v>
      </c>
      <c r="H29" s="19">
        <v>27.26</v>
      </c>
      <c r="I29">
        <v>30</v>
      </c>
    </row>
    <row r="30" spans="1:9" ht="12.75">
      <c r="A30" s="1" t="s">
        <v>80</v>
      </c>
      <c r="B30" s="17" t="s">
        <v>93</v>
      </c>
      <c r="C30" t="s">
        <v>94</v>
      </c>
      <c r="D30" s="19">
        <f t="shared" si="0"/>
        <v>77.28</v>
      </c>
      <c r="E30" s="19">
        <v>0</v>
      </c>
      <c r="F30" s="19">
        <v>0</v>
      </c>
      <c r="G30" s="19">
        <f>31.28+22.08</f>
        <v>53.36</v>
      </c>
      <c r="H30" s="19">
        <v>23.92</v>
      </c>
      <c r="I30">
        <v>4</v>
      </c>
    </row>
    <row r="31" spans="1:9" ht="12.75">
      <c r="A31" s="1" t="s">
        <v>83</v>
      </c>
      <c r="B31" t="s">
        <v>87</v>
      </c>
      <c r="C31" t="s">
        <v>88</v>
      </c>
      <c r="D31" s="19">
        <f t="shared" si="0"/>
        <v>69.1</v>
      </c>
      <c r="E31" s="19">
        <v>20.68</v>
      </c>
      <c r="F31" s="19">
        <v>0</v>
      </c>
      <c r="G31" s="19">
        <f>16.92+31.5</f>
        <v>48.42</v>
      </c>
      <c r="H31" s="19">
        <v>0</v>
      </c>
      <c r="I31">
        <v>9</v>
      </c>
    </row>
    <row r="32" spans="1:9" ht="12.75">
      <c r="A32" s="1" t="s">
        <v>86</v>
      </c>
      <c r="B32" t="s">
        <v>66</v>
      </c>
      <c r="C32" t="s">
        <v>67</v>
      </c>
      <c r="D32" s="19">
        <f t="shared" si="0"/>
        <v>54.519999999999996</v>
      </c>
      <c r="E32" s="19">
        <f>26.32+28.2</f>
        <v>54.519999999999996</v>
      </c>
      <c r="F32" s="19">
        <v>0</v>
      </c>
      <c r="G32" s="19">
        <v>0</v>
      </c>
      <c r="H32" s="19">
        <v>0</v>
      </c>
      <c r="I32">
        <v>21</v>
      </c>
    </row>
    <row r="33" spans="1:9" ht="12.75">
      <c r="A33" s="1" t="s">
        <v>89</v>
      </c>
      <c r="B33" s="17" t="s">
        <v>69</v>
      </c>
      <c r="C33" t="s">
        <v>70</v>
      </c>
      <c r="D33" s="19">
        <f t="shared" si="0"/>
        <v>52.19</v>
      </c>
      <c r="E33" s="19">
        <v>52.19</v>
      </c>
      <c r="F33" s="19">
        <v>0</v>
      </c>
      <c r="G33" s="19">
        <v>0</v>
      </c>
      <c r="H33" s="19">
        <v>0</v>
      </c>
      <c r="I33">
        <v>16</v>
      </c>
    </row>
    <row r="34" spans="1:9" ht="12.75">
      <c r="A34" s="1" t="s">
        <v>92</v>
      </c>
      <c r="B34" t="s">
        <v>486</v>
      </c>
      <c r="C34" t="s">
        <v>487</v>
      </c>
      <c r="D34" s="19">
        <f t="shared" si="0"/>
        <v>49.46</v>
      </c>
      <c r="E34" s="19">
        <v>0</v>
      </c>
      <c r="F34" s="19">
        <v>0</v>
      </c>
      <c r="G34" s="19">
        <v>49.46</v>
      </c>
      <c r="H34" s="19">
        <v>0</v>
      </c>
      <c r="I34">
        <v>34</v>
      </c>
    </row>
    <row r="35" spans="1:9" ht="12.75">
      <c r="A35" s="1" t="s">
        <v>491</v>
      </c>
      <c r="B35" t="s">
        <v>75</v>
      </c>
      <c r="C35" t="s">
        <v>76</v>
      </c>
      <c r="D35" s="19">
        <f t="shared" si="0"/>
        <v>38.85</v>
      </c>
      <c r="E35" s="19">
        <v>38.85</v>
      </c>
      <c r="F35" s="19">
        <v>0</v>
      </c>
      <c r="G35" s="19">
        <v>0</v>
      </c>
      <c r="H35" s="19">
        <v>0</v>
      </c>
      <c r="I35">
        <v>19</v>
      </c>
    </row>
    <row r="36" spans="1:9" ht="12.75">
      <c r="A36" s="1" t="s">
        <v>492</v>
      </c>
      <c r="B36" t="s">
        <v>78</v>
      </c>
      <c r="C36" s="17" t="s">
        <v>79</v>
      </c>
      <c r="D36" s="19">
        <f t="shared" si="0"/>
        <v>38.48</v>
      </c>
      <c r="E36" s="19">
        <v>38.48</v>
      </c>
      <c r="F36" s="19">
        <v>0</v>
      </c>
      <c r="G36" s="19">
        <v>0</v>
      </c>
      <c r="H36" s="19">
        <v>0</v>
      </c>
      <c r="I36">
        <v>20</v>
      </c>
    </row>
    <row r="37" spans="1:9" ht="12.75">
      <c r="A37" s="1" t="s">
        <v>99</v>
      </c>
      <c r="B37" t="s">
        <v>84</v>
      </c>
      <c r="C37" t="s">
        <v>85</v>
      </c>
      <c r="D37" s="19">
        <f t="shared" si="0"/>
        <v>33.4</v>
      </c>
      <c r="E37" s="19">
        <v>0</v>
      </c>
      <c r="F37" s="19">
        <v>33.4</v>
      </c>
      <c r="G37" s="19">
        <v>0</v>
      </c>
      <c r="H37" s="19">
        <v>0</v>
      </c>
      <c r="I37">
        <v>28</v>
      </c>
    </row>
    <row r="38" spans="1:9" ht="12.75">
      <c r="A38" s="1" t="s">
        <v>100</v>
      </c>
      <c r="B38" t="s">
        <v>97</v>
      </c>
      <c r="C38" t="s">
        <v>98</v>
      </c>
      <c r="D38" s="19">
        <f aca="true" t="shared" si="1" ref="D38:D45">+E38+F38+G38+H38</f>
        <v>23.5</v>
      </c>
      <c r="E38" s="19">
        <v>0</v>
      </c>
      <c r="F38" s="19">
        <v>0</v>
      </c>
      <c r="G38" s="19">
        <v>23.5</v>
      </c>
      <c r="H38" s="19">
        <v>0</v>
      </c>
      <c r="I38">
        <v>27</v>
      </c>
    </row>
    <row r="39" spans="1:9" ht="12.75">
      <c r="A39" s="1" t="s">
        <v>101</v>
      </c>
      <c r="B39" t="s">
        <v>95</v>
      </c>
      <c r="C39" t="s">
        <v>96</v>
      </c>
      <c r="D39" s="19">
        <f t="shared" si="1"/>
        <v>18.8</v>
      </c>
      <c r="E39" s="19">
        <v>0</v>
      </c>
      <c r="F39" s="19">
        <v>0</v>
      </c>
      <c r="G39" s="19">
        <v>18.8</v>
      </c>
      <c r="H39" s="19">
        <v>0</v>
      </c>
      <c r="I39">
        <v>11</v>
      </c>
    </row>
    <row r="40" spans="1:9" ht="12.75">
      <c r="A40" s="1" t="s">
        <v>102</v>
      </c>
      <c r="D40" s="19">
        <f t="shared" si="1"/>
        <v>0</v>
      </c>
      <c r="E40" s="19">
        <v>0</v>
      </c>
      <c r="F40" s="19">
        <v>0</v>
      </c>
      <c r="G40" s="19">
        <v>0</v>
      </c>
      <c r="H40" s="19">
        <v>0</v>
      </c>
      <c r="I40">
        <v>35</v>
      </c>
    </row>
    <row r="41" spans="1:9" ht="12.75">
      <c r="A41" s="1" t="s">
        <v>103</v>
      </c>
      <c r="D41" s="19">
        <f>+E41+F41+G41+H41</f>
        <v>0</v>
      </c>
      <c r="E41" s="19">
        <v>0</v>
      </c>
      <c r="F41" s="19">
        <v>0</v>
      </c>
      <c r="G41" s="19">
        <v>0</v>
      </c>
      <c r="H41" s="19">
        <v>0</v>
      </c>
      <c r="I41">
        <v>36</v>
      </c>
    </row>
    <row r="42" spans="1:9" ht="12.75">
      <c r="A42" s="1" t="s">
        <v>104</v>
      </c>
      <c r="B42" s="17"/>
      <c r="C42" s="17"/>
      <c r="D42" s="19">
        <f>+E42+F42+G42+H42</f>
        <v>0</v>
      </c>
      <c r="E42" s="19">
        <v>0</v>
      </c>
      <c r="F42" s="19">
        <v>0</v>
      </c>
      <c r="G42" s="19">
        <v>0</v>
      </c>
      <c r="H42" s="19">
        <v>0</v>
      </c>
      <c r="I42">
        <v>37</v>
      </c>
    </row>
    <row r="43" spans="1:9" ht="12.75">
      <c r="A43" s="1" t="s">
        <v>105</v>
      </c>
      <c r="D43" s="19">
        <f t="shared" si="1"/>
        <v>0</v>
      </c>
      <c r="E43" s="19">
        <v>0</v>
      </c>
      <c r="F43" s="19">
        <v>0</v>
      </c>
      <c r="G43" s="19">
        <v>0</v>
      </c>
      <c r="H43" s="19">
        <v>0</v>
      </c>
      <c r="I43">
        <v>38</v>
      </c>
    </row>
    <row r="44" spans="1:9" ht="12.75">
      <c r="A44" s="1" t="s">
        <v>106</v>
      </c>
      <c r="D44" s="19">
        <f t="shared" si="1"/>
        <v>0</v>
      </c>
      <c r="E44" s="19">
        <v>0</v>
      </c>
      <c r="F44" s="19">
        <v>0</v>
      </c>
      <c r="G44" s="19">
        <v>0</v>
      </c>
      <c r="H44" s="19">
        <v>0</v>
      </c>
      <c r="I44">
        <v>39</v>
      </c>
    </row>
    <row r="45" spans="1:9" ht="12.75">
      <c r="A45" s="1" t="s">
        <v>107</v>
      </c>
      <c r="D45" s="19">
        <f t="shared" si="1"/>
        <v>0</v>
      </c>
      <c r="E45" s="19">
        <v>0</v>
      </c>
      <c r="F45" s="19">
        <v>0</v>
      </c>
      <c r="G45" s="19">
        <v>0</v>
      </c>
      <c r="H45" s="19">
        <v>0</v>
      </c>
      <c r="I45">
        <v>40</v>
      </c>
    </row>
  </sheetData>
  <printOptions horizontalCentered="1" verticalCentered="1"/>
  <pageMargins left="0.5905511811023623" right="0.5905511811023623" top="0.7874015748031497" bottom="0.7874015748031497" header="0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2.57421875" style="0" customWidth="1"/>
    <col min="3" max="3" width="17.8515625" style="0" customWidth="1"/>
    <col min="4" max="4" width="16.421875" style="0" customWidth="1"/>
    <col min="5" max="5" width="11.140625" style="0" customWidth="1"/>
    <col min="6" max="12" width="9.7109375" style="0" customWidth="1"/>
    <col min="13" max="16384" width="11.421875" style="0" customWidth="1"/>
  </cols>
  <sheetData>
    <row r="1" ht="12.75">
      <c r="A1" s="2"/>
    </row>
    <row r="2" spans="1:9" ht="12.75">
      <c r="A2" s="1" t="s">
        <v>0</v>
      </c>
      <c r="B2" s="1"/>
      <c r="C2" s="1"/>
      <c r="D2" s="1"/>
      <c r="E2" s="1"/>
      <c r="F2" s="1"/>
      <c r="G2" s="1"/>
      <c r="H2" s="1" t="s">
        <v>109</v>
      </c>
      <c r="I2" s="1" t="s">
        <v>109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262</v>
      </c>
      <c r="B4" s="1"/>
      <c r="C4" s="1"/>
      <c r="D4" s="1"/>
      <c r="E4" s="1"/>
      <c r="F4" s="1"/>
      <c r="G4" s="1"/>
      <c r="H4" s="1" t="s">
        <v>109</v>
      </c>
      <c r="I4" s="1" t="s">
        <v>109</v>
      </c>
    </row>
    <row r="5" ht="12.75">
      <c r="A5" s="2"/>
    </row>
    <row r="6" spans="1:12" ht="12.75">
      <c r="A6" s="3" t="s">
        <v>110</v>
      </c>
      <c r="B6" t="s">
        <v>111</v>
      </c>
      <c r="C6" t="s">
        <v>112</v>
      </c>
      <c r="D6" s="17" t="s">
        <v>113</v>
      </c>
      <c r="E6" s="17" t="s">
        <v>114</v>
      </c>
      <c r="F6" s="9" t="s">
        <v>4</v>
      </c>
      <c r="G6" s="6" t="s">
        <v>115</v>
      </c>
      <c r="H6" s="6" t="s">
        <v>116</v>
      </c>
      <c r="I6" s="6" t="s">
        <v>117</v>
      </c>
      <c r="J6" s="6" t="s">
        <v>118</v>
      </c>
      <c r="K6" s="6"/>
      <c r="L6" s="6"/>
    </row>
    <row r="7" spans="1:12" ht="12.75">
      <c r="A7" s="3">
        <v>1</v>
      </c>
      <c r="B7" s="22" t="s">
        <v>263</v>
      </c>
      <c r="C7" s="22" t="s">
        <v>264</v>
      </c>
      <c r="D7" s="22" t="s">
        <v>131</v>
      </c>
      <c r="E7" s="22" t="s">
        <v>196</v>
      </c>
      <c r="F7" s="10">
        <f>+G7+H7+I7+J7-I7</f>
        <v>104.5</v>
      </c>
      <c r="G7" s="7">
        <v>37</v>
      </c>
      <c r="H7" s="7">
        <v>33.3</v>
      </c>
      <c r="I7" s="7">
        <v>33</v>
      </c>
      <c r="J7" s="7">
        <v>34.2</v>
      </c>
      <c r="K7" s="11"/>
      <c r="L7" s="11"/>
    </row>
    <row r="8" spans="1:12" ht="12.75">
      <c r="A8" s="3">
        <v>2</v>
      </c>
      <c r="B8" s="22" t="s">
        <v>265</v>
      </c>
      <c r="C8" s="22" t="s">
        <v>266</v>
      </c>
      <c r="D8" s="22" t="s">
        <v>121</v>
      </c>
      <c r="E8" s="22" t="s">
        <v>409</v>
      </c>
      <c r="F8" s="10">
        <f>+G8+H8+I8+J8</f>
        <v>102.5</v>
      </c>
      <c r="G8" s="7">
        <v>34</v>
      </c>
      <c r="H8" s="7">
        <v>36.3</v>
      </c>
      <c r="I8" s="7">
        <v>32.2</v>
      </c>
      <c r="J8" s="7">
        <v>0</v>
      </c>
      <c r="K8" s="11"/>
      <c r="L8" s="11"/>
    </row>
    <row r="9" spans="1:12" ht="12.75">
      <c r="A9" s="3">
        <v>3</v>
      </c>
      <c r="B9" s="22" t="s">
        <v>448</v>
      </c>
      <c r="C9" s="22" t="s">
        <v>270</v>
      </c>
      <c r="D9" s="22" t="s">
        <v>174</v>
      </c>
      <c r="E9" s="22" t="s">
        <v>122</v>
      </c>
      <c r="F9" s="10">
        <f aca="true" t="shared" si="0" ref="F9:F23">+G9+H9+I9+J9</f>
        <v>96.5</v>
      </c>
      <c r="G9" s="7">
        <v>0</v>
      </c>
      <c r="H9" s="7">
        <v>31.3</v>
      </c>
      <c r="I9" s="7">
        <v>35</v>
      </c>
      <c r="J9" s="7">
        <v>30.2</v>
      </c>
      <c r="K9" s="11"/>
      <c r="L9" s="11"/>
    </row>
    <row r="10" spans="1:12" ht="12.75">
      <c r="A10" s="3">
        <v>4</v>
      </c>
      <c r="B10" s="23" t="s">
        <v>446</v>
      </c>
      <c r="C10" s="23" t="s">
        <v>447</v>
      </c>
      <c r="D10" s="23" t="s">
        <v>125</v>
      </c>
      <c r="E10" s="23" t="s">
        <v>409</v>
      </c>
      <c r="F10" s="10">
        <f t="shared" si="0"/>
        <v>38</v>
      </c>
      <c r="G10" s="7">
        <v>0</v>
      </c>
      <c r="H10" s="7">
        <v>0</v>
      </c>
      <c r="I10" s="7">
        <v>38</v>
      </c>
      <c r="J10" s="7">
        <v>0</v>
      </c>
      <c r="K10" s="11"/>
      <c r="L10" s="11"/>
    </row>
    <row r="11" spans="1:12" ht="12.75">
      <c r="A11" s="3">
        <v>5</v>
      </c>
      <c r="B11" s="22" t="s">
        <v>443</v>
      </c>
      <c r="C11" s="22" t="s">
        <v>497</v>
      </c>
      <c r="D11" s="22" t="s">
        <v>218</v>
      </c>
      <c r="E11" s="22" t="s">
        <v>498</v>
      </c>
      <c r="F11" s="10">
        <f t="shared" si="0"/>
        <v>37.2</v>
      </c>
      <c r="G11" s="7">
        <v>0</v>
      </c>
      <c r="H11" s="7">
        <v>0</v>
      </c>
      <c r="I11" s="7">
        <v>0</v>
      </c>
      <c r="J11" s="7">
        <v>37.2</v>
      </c>
      <c r="K11" s="11"/>
      <c r="L11" s="11"/>
    </row>
    <row r="12" spans="1:12" ht="12.75">
      <c r="A12" s="3">
        <v>6</v>
      </c>
      <c r="B12" s="22" t="s">
        <v>267</v>
      </c>
      <c r="C12" s="22" t="s">
        <v>268</v>
      </c>
      <c r="D12" s="22" t="s">
        <v>269</v>
      </c>
      <c r="E12" s="22" t="s">
        <v>409</v>
      </c>
      <c r="F12" s="10">
        <f>+G12+H12+I12+J12</f>
        <v>32</v>
      </c>
      <c r="G12" s="7">
        <v>32</v>
      </c>
      <c r="H12" s="7">
        <v>0</v>
      </c>
      <c r="I12" s="7">
        <v>0</v>
      </c>
      <c r="J12" s="7">
        <v>0</v>
      </c>
      <c r="K12" s="11"/>
      <c r="L12" s="11"/>
    </row>
    <row r="13" spans="1:12" ht="12.75">
      <c r="A13" s="3">
        <v>7</v>
      </c>
      <c r="B13" s="8"/>
      <c r="C13" s="8"/>
      <c r="D13" s="4"/>
      <c r="E13" s="4"/>
      <c r="F13" s="10">
        <f t="shared" si="0"/>
        <v>0</v>
      </c>
      <c r="G13" s="7">
        <v>0</v>
      </c>
      <c r="H13" s="7">
        <v>0</v>
      </c>
      <c r="I13" s="7">
        <v>0</v>
      </c>
      <c r="J13" s="7">
        <v>0</v>
      </c>
      <c r="K13" s="11"/>
      <c r="L13" s="11"/>
    </row>
    <row r="14" spans="1:12" ht="12.75">
      <c r="A14" s="3">
        <v>8</v>
      </c>
      <c r="B14" s="12"/>
      <c r="C14" s="12"/>
      <c r="D14" s="5"/>
      <c r="E14" s="4"/>
      <c r="F14" s="10">
        <f t="shared" si="0"/>
        <v>0</v>
      </c>
      <c r="G14" s="7">
        <v>0</v>
      </c>
      <c r="H14" s="7">
        <v>0</v>
      </c>
      <c r="I14" s="7">
        <v>0</v>
      </c>
      <c r="J14" s="7">
        <v>0</v>
      </c>
      <c r="K14" s="11"/>
      <c r="L14" s="11"/>
    </row>
    <row r="15" spans="1:12" ht="12.75">
      <c r="A15" s="3">
        <v>9</v>
      </c>
      <c r="B15" s="5"/>
      <c r="C15" s="5"/>
      <c r="D15" s="5"/>
      <c r="E15" s="5"/>
      <c r="F15" s="10">
        <f t="shared" si="0"/>
        <v>0</v>
      </c>
      <c r="G15" s="7">
        <v>0</v>
      </c>
      <c r="H15" s="7">
        <v>0</v>
      </c>
      <c r="I15" s="7">
        <v>0</v>
      </c>
      <c r="J15" s="7">
        <v>0</v>
      </c>
      <c r="K15" s="11"/>
      <c r="L15" s="11"/>
    </row>
    <row r="16" spans="1:12" ht="12.75">
      <c r="A16" s="3">
        <v>10</v>
      </c>
      <c r="B16" s="8"/>
      <c r="C16" s="8"/>
      <c r="D16" s="4"/>
      <c r="E16" s="4"/>
      <c r="F16" s="10">
        <f t="shared" si="0"/>
        <v>0</v>
      </c>
      <c r="G16" s="7">
        <v>0</v>
      </c>
      <c r="H16" s="7">
        <v>0</v>
      </c>
      <c r="I16" s="7">
        <v>0</v>
      </c>
      <c r="J16" s="7">
        <v>0</v>
      </c>
      <c r="K16" s="11"/>
      <c r="L16" s="11"/>
    </row>
    <row r="17" spans="1:12" ht="12.75">
      <c r="A17" s="3">
        <v>11</v>
      </c>
      <c r="B17" s="5"/>
      <c r="C17" s="5"/>
      <c r="D17" s="5"/>
      <c r="E17" s="5"/>
      <c r="F17" s="10">
        <f t="shared" si="0"/>
        <v>0</v>
      </c>
      <c r="G17" s="7">
        <v>0</v>
      </c>
      <c r="H17" s="7">
        <v>0</v>
      </c>
      <c r="I17" s="7">
        <v>0</v>
      </c>
      <c r="J17" s="7">
        <v>0</v>
      </c>
      <c r="K17" s="11"/>
      <c r="L17" s="11"/>
    </row>
    <row r="18" spans="1:12" ht="12.75">
      <c r="A18" s="3">
        <v>12</v>
      </c>
      <c r="B18" s="4"/>
      <c r="C18" s="4"/>
      <c r="D18" s="8"/>
      <c r="E18" s="4"/>
      <c r="F18" s="10">
        <f t="shared" si="0"/>
        <v>0</v>
      </c>
      <c r="G18" s="7">
        <v>0</v>
      </c>
      <c r="H18" s="7">
        <v>0</v>
      </c>
      <c r="I18" s="7">
        <v>0</v>
      </c>
      <c r="J18" s="7">
        <v>0</v>
      </c>
      <c r="K18" s="11"/>
      <c r="L18" s="11"/>
    </row>
    <row r="19" spans="1:12" ht="12.75">
      <c r="A19" s="3">
        <v>13</v>
      </c>
      <c r="B19" s="16"/>
      <c r="C19" s="16"/>
      <c r="D19" s="5"/>
      <c r="E19" s="5"/>
      <c r="F19" s="10">
        <f t="shared" si="0"/>
        <v>0</v>
      </c>
      <c r="G19" s="7">
        <v>0</v>
      </c>
      <c r="H19" s="7">
        <v>0</v>
      </c>
      <c r="I19" s="7">
        <v>0</v>
      </c>
      <c r="J19" s="7">
        <v>0</v>
      </c>
      <c r="K19" s="11"/>
      <c r="L19" s="11"/>
    </row>
    <row r="20" spans="1:12" ht="12.75">
      <c r="A20" s="3">
        <v>14</v>
      </c>
      <c r="B20" s="8"/>
      <c r="C20" s="8"/>
      <c r="D20" s="5"/>
      <c r="E20" s="5"/>
      <c r="F20" s="10">
        <f t="shared" si="0"/>
        <v>0</v>
      </c>
      <c r="G20" s="7">
        <v>0</v>
      </c>
      <c r="H20" s="7">
        <v>0</v>
      </c>
      <c r="I20" s="7">
        <v>0</v>
      </c>
      <c r="J20" s="7">
        <v>0</v>
      </c>
      <c r="K20" s="11"/>
      <c r="L20" s="11"/>
    </row>
    <row r="21" spans="1:12" ht="12.75">
      <c r="A21" s="3">
        <v>15</v>
      </c>
      <c r="B21" s="8"/>
      <c r="C21" s="8"/>
      <c r="D21" s="5"/>
      <c r="E21" s="5"/>
      <c r="F21" s="10">
        <f t="shared" si="0"/>
        <v>0</v>
      </c>
      <c r="G21" s="7">
        <v>0</v>
      </c>
      <c r="H21" s="7">
        <v>0</v>
      </c>
      <c r="I21" s="7">
        <v>0</v>
      </c>
      <c r="J21" s="7">
        <v>0</v>
      </c>
      <c r="K21" s="11"/>
      <c r="L21" s="11"/>
    </row>
    <row r="22" spans="1:12" ht="12.75">
      <c r="A22" s="3" t="s">
        <v>109</v>
      </c>
      <c r="B22" s="4"/>
      <c r="C22" s="4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  <c r="K22" s="11"/>
      <c r="L22" s="11"/>
    </row>
    <row r="23" spans="1:12" ht="12.75">
      <c r="A23" s="3" t="s">
        <v>109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  <c r="K23" s="11"/>
      <c r="L23" s="11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5.140625" style="0" customWidth="1"/>
    <col min="3" max="3" width="23.7109375" style="0" customWidth="1"/>
    <col min="4" max="4" width="19.57421875" style="0" customWidth="1"/>
    <col min="5" max="5" width="10.7109375" style="0" customWidth="1"/>
    <col min="6" max="12" width="9.7109375" style="0" customWidth="1"/>
    <col min="13" max="16384" width="11.421875" style="0" customWidth="1"/>
  </cols>
  <sheetData>
    <row r="1" ht="12.75">
      <c r="A1" s="2"/>
    </row>
    <row r="2" spans="1:9" ht="12.75">
      <c r="A2" s="1" t="s">
        <v>0</v>
      </c>
      <c r="B2" s="1"/>
      <c r="C2" s="1"/>
      <c r="D2" s="1"/>
      <c r="E2" s="1"/>
      <c r="F2" s="1"/>
      <c r="G2" s="1"/>
      <c r="H2" s="1" t="s">
        <v>109</v>
      </c>
      <c r="I2" s="1" t="s">
        <v>109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271</v>
      </c>
      <c r="B4" s="1"/>
      <c r="C4" s="1"/>
      <c r="D4" s="1"/>
      <c r="E4" s="1"/>
      <c r="F4" s="1"/>
      <c r="G4" s="1"/>
      <c r="H4" s="1" t="s">
        <v>109</v>
      </c>
      <c r="I4" s="1" t="s">
        <v>109</v>
      </c>
    </row>
    <row r="5" ht="12.75">
      <c r="A5" s="2"/>
    </row>
    <row r="6" spans="1:12" ht="12.75">
      <c r="A6" s="3" t="s">
        <v>110</v>
      </c>
      <c r="B6" t="s">
        <v>111</v>
      </c>
      <c r="C6" t="s">
        <v>112</v>
      </c>
      <c r="D6" s="17" t="s">
        <v>113</v>
      </c>
      <c r="E6" s="17" t="s">
        <v>114</v>
      </c>
      <c r="F6" s="9" t="s">
        <v>4</v>
      </c>
      <c r="G6" s="6" t="s">
        <v>115</v>
      </c>
      <c r="H6" s="6" t="s">
        <v>116</v>
      </c>
      <c r="I6" s="6" t="s">
        <v>117</v>
      </c>
      <c r="J6" s="6" t="s">
        <v>118</v>
      </c>
      <c r="K6" s="6"/>
      <c r="L6" s="6"/>
    </row>
    <row r="7" spans="1:12" ht="12.75">
      <c r="A7" s="3">
        <v>1</v>
      </c>
      <c r="B7" s="22" t="s">
        <v>282</v>
      </c>
      <c r="C7" s="22" t="s">
        <v>283</v>
      </c>
      <c r="D7" s="22" t="s">
        <v>168</v>
      </c>
      <c r="E7" s="22" t="s">
        <v>126</v>
      </c>
      <c r="F7" s="10">
        <f aca="true" t="shared" si="0" ref="F7:F44">+G7+H7+I7+J7</f>
        <v>106.5</v>
      </c>
      <c r="G7" s="7">
        <v>0</v>
      </c>
      <c r="H7" s="7">
        <v>31.3</v>
      </c>
      <c r="I7" s="7">
        <v>38</v>
      </c>
      <c r="J7" s="7">
        <v>37.2</v>
      </c>
      <c r="K7" s="11"/>
      <c r="L7" s="11"/>
    </row>
    <row r="8" spans="1:12" ht="12.75">
      <c r="A8" s="3">
        <v>2</v>
      </c>
      <c r="B8" s="22" t="s">
        <v>280</v>
      </c>
      <c r="C8" s="22" t="s">
        <v>281</v>
      </c>
      <c r="D8" s="22" t="s">
        <v>235</v>
      </c>
      <c r="E8" s="22" t="s">
        <v>132</v>
      </c>
      <c r="F8" s="10">
        <f>+G8+H8+I8+J8</f>
        <v>106.2</v>
      </c>
      <c r="G8" s="7">
        <v>34</v>
      </c>
      <c r="H8" s="7">
        <v>0</v>
      </c>
      <c r="I8" s="7">
        <v>38</v>
      </c>
      <c r="J8" s="7">
        <v>34.2</v>
      </c>
      <c r="K8" s="11"/>
      <c r="L8" s="11"/>
    </row>
    <row r="9" spans="1:12" ht="12.75">
      <c r="A9" s="3">
        <v>3</v>
      </c>
      <c r="B9" s="22" t="s">
        <v>277</v>
      </c>
      <c r="C9" s="22" t="s">
        <v>278</v>
      </c>
      <c r="D9" s="22" t="s">
        <v>121</v>
      </c>
      <c r="E9" s="22" t="s">
        <v>126</v>
      </c>
      <c r="F9" s="10">
        <f>+G9+H9+I9+J9</f>
        <v>102.2</v>
      </c>
      <c r="G9" s="7">
        <v>37</v>
      </c>
      <c r="H9" s="7">
        <v>0</v>
      </c>
      <c r="I9" s="7">
        <v>33</v>
      </c>
      <c r="J9" s="7">
        <v>32.2</v>
      </c>
      <c r="K9" s="11"/>
      <c r="L9" s="11"/>
    </row>
    <row r="10" spans="1:12" ht="12.75">
      <c r="A10" s="3">
        <v>4</v>
      </c>
      <c r="B10" s="22" t="s">
        <v>284</v>
      </c>
      <c r="C10" s="22" t="s">
        <v>285</v>
      </c>
      <c r="D10" s="22" t="s">
        <v>218</v>
      </c>
      <c r="E10" s="22" t="s">
        <v>132</v>
      </c>
      <c r="F10" s="10">
        <f t="shared" si="0"/>
        <v>91.2</v>
      </c>
      <c r="G10" s="7">
        <v>30</v>
      </c>
      <c r="H10" s="7">
        <v>0</v>
      </c>
      <c r="I10" s="7">
        <v>31</v>
      </c>
      <c r="J10" s="7">
        <v>30.2</v>
      </c>
      <c r="K10" s="11"/>
      <c r="L10" s="11"/>
    </row>
    <row r="11" spans="1:12" ht="12.75">
      <c r="A11" s="3">
        <v>5</v>
      </c>
      <c r="B11" s="22" t="s">
        <v>272</v>
      </c>
      <c r="C11" s="22" t="s">
        <v>273</v>
      </c>
      <c r="D11" s="22" t="s">
        <v>121</v>
      </c>
      <c r="E11" s="22" t="s">
        <v>132</v>
      </c>
      <c r="F11" s="10">
        <f t="shared" si="0"/>
        <v>65.3</v>
      </c>
      <c r="G11" s="7">
        <v>32</v>
      </c>
      <c r="H11" s="7">
        <v>33.3</v>
      </c>
      <c r="I11" s="7">
        <v>0</v>
      </c>
      <c r="J11" s="7">
        <v>0</v>
      </c>
      <c r="K11" s="11"/>
      <c r="L11" s="11"/>
    </row>
    <row r="12" spans="1:12" ht="12.75">
      <c r="A12" s="3">
        <v>6</v>
      </c>
      <c r="B12" s="22" t="s">
        <v>213</v>
      </c>
      <c r="C12" s="22" t="s">
        <v>279</v>
      </c>
      <c r="D12" s="22" t="s">
        <v>131</v>
      </c>
      <c r="E12" s="22" t="s">
        <v>132</v>
      </c>
      <c r="F12" s="10">
        <f t="shared" si="0"/>
        <v>62.5</v>
      </c>
      <c r="G12" s="7">
        <v>0</v>
      </c>
      <c r="H12" s="7">
        <v>36.3</v>
      </c>
      <c r="I12" s="7">
        <v>0</v>
      </c>
      <c r="J12" s="7">
        <v>26.2</v>
      </c>
      <c r="K12" s="11"/>
      <c r="L12" s="11"/>
    </row>
    <row r="13" spans="1:12" ht="12.75">
      <c r="A13" s="3">
        <v>7</v>
      </c>
      <c r="B13" s="22" t="s">
        <v>274</v>
      </c>
      <c r="C13" s="22" t="s">
        <v>275</v>
      </c>
      <c r="D13" s="22" t="s">
        <v>276</v>
      </c>
      <c r="E13" s="22" t="s">
        <v>221</v>
      </c>
      <c r="F13" s="10">
        <f t="shared" si="0"/>
        <v>55.3</v>
      </c>
      <c r="G13" s="7">
        <v>28</v>
      </c>
      <c r="H13" s="7">
        <v>27.3</v>
      </c>
      <c r="I13" s="7">
        <v>0</v>
      </c>
      <c r="J13" s="7">
        <v>0</v>
      </c>
      <c r="K13" s="11"/>
      <c r="L13" s="11"/>
    </row>
    <row r="14" spans="1:12" ht="12.75">
      <c r="A14" s="3">
        <v>8</v>
      </c>
      <c r="B14" s="22" t="s">
        <v>286</v>
      </c>
      <c r="C14" s="22" t="s">
        <v>287</v>
      </c>
      <c r="D14" s="22" t="s">
        <v>288</v>
      </c>
      <c r="E14" s="22" t="s">
        <v>132</v>
      </c>
      <c r="F14" s="10">
        <f t="shared" si="0"/>
        <v>29.3</v>
      </c>
      <c r="G14" s="7">
        <v>0</v>
      </c>
      <c r="H14" s="7">
        <v>29.3</v>
      </c>
      <c r="I14" s="7">
        <v>0</v>
      </c>
      <c r="J14" s="7">
        <v>0</v>
      </c>
      <c r="K14" s="11"/>
      <c r="L14" s="11"/>
    </row>
    <row r="15" spans="1:12" ht="12.75">
      <c r="A15" s="3">
        <v>9</v>
      </c>
      <c r="B15" s="22" t="s">
        <v>134</v>
      </c>
      <c r="C15" s="22" t="s">
        <v>275</v>
      </c>
      <c r="D15" s="22" t="s">
        <v>136</v>
      </c>
      <c r="E15" s="22" t="s">
        <v>221</v>
      </c>
      <c r="F15" s="10">
        <f t="shared" si="0"/>
        <v>28.2</v>
      </c>
      <c r="G15" s="7">
        <v>0</v>
      </c>
      <c r="H15" s="7">
        <v>0</v>
      </c>
      <c r="I15" s="7">
        <v>0</v>
      </c>
      <c r="J15" s="7">
        <v>28.2</v>
      </c>
      <c r="K15" s="11"/>
      <c r="L15" s="11"/>
    </row>
    <row r="16" spans="1:12" ht="12.75">
      <c r="A16" s="3">
        <v>9</v>
      </c>
      <c r="B16" s="4"/>
      <c r="C16" s="4"/>
      <c r="D16" s="8"/>
      <c r="E16" s="4"/>
      <c r="F16" s="10">
        <f t="shared" si="0"/>
        <v>0</v>
      </c>
      <c r="G16" s="7">
        <v>0</v>
      </c>
      <c r="H16" s="7">
        <v>0</v>
      </c>
      <c r="I16" s="7">
        <v>0</v>
      </c>
      <c r="J16" s="7">
        <v>0</v>
      </c>
      <c r="K16" s="11"/>
      <c r="L16" s="11"/>
    </row>
    <row r="17" spans="1:12" ht="12.75">
      <c r="A17" s="3">
        <v>11</v>
      </c>
      <c r="B17" s="5"/>
      <c r="C17" s="5"/>
      <c r="D17" s="5"/>
      <c r="E17" s="5"/>
      <c r="F17" s="10">
        <f t="shared" si="0"/>
        <v>0</v>
      </c>
      <c r="G17" s="7">
        <v>0</v>
      </c>
      <c r="H17" s="7">
        <v>0</v>
      </c>
      <c r="I17" s="7">
        <v>0</v>
      </c>
      <c r="J17" s="7">
        <v>0</v>
      </c>
      <c r="K17" s="11"/>
      <c r="L17" s="11"/>
    </row>
    <row r="18" spans="1:12" ht="12.75">
      <c r="A18" s="3">
        <v>12</v>
      </c>
      <c r="B18" s="4"/>
      <c r="C18" s="4"/>
      <c r="D18" s="4"/>
      <c r="E18" s="4"/>
      <c r="F18" s="10">
        <f t="shared" si="0"/>
        <v>0</v>
      </c>
      <c r="G18" s="7">
        <v>0</v>
      </c>
      <c r="H18" s="7">
        <v>0</v>
      </c>
      <c r="I18" s="7">
        <v>0</v>
      </c>
      <c r="J18" s="7">
        <v>0</v>
      </c>
      <c r="K18" s="11"/>
      <c r="L18" s="11"/>
    </row>
    <row r="19" spans="1:12" ht="12.75">
      <c r="A19" s="3">
        <v>13</v>
      </c>
      <c r="B19" s="4"/>
      <c r="C19" s="4"/>
      <c r="D19" s="4"/>
      <c r="E19" s="4"/>
      <c r="F19" s="10">
        <f t="shared" si="0"/>
        <v>0</v>
      </c>
      <c r="G19" s="7">
        <v>0</v>
      </c>
      <c r="H19" s="7">
        <v>0</v>
      </c>
      <c r="I19" s="7">
        <v>0</v>
      </c>
      <c r="J19" s="7">
        <v>0</v>
      </c>
      <c r="K19" s="11"/>
      <c r="L19" s="11"/>
    </row>
    <row r="20" spans="1:12" ht="12.75">
      <c r="A20" s="3">
        <v>14</v>
      </c>
      <c r="B20" s="8"/>
      <c r="C20" s="8"/>
      <c r="D20" s="5"/>
      <c r="E20" s="5"/>
      <c r="F20" s="10">
        <f t="shared" si="0"/>
        <v>0</v>
      </c>
      <c r="G20" s="7">
        <v>0</v>
      </c>
      <c r="H20" s="7">
        <v>0</v>
      </c>
      <c r="I20" s="7">
        <v>0</v>
      </c>
      <c r="J20" s="7">
        <v>0</v>
      </c>
      <c r="K20" s="11"/>
      <c r="L20" s="11"/>
    </row>
    <row r="21" spans="1:12" ht="12.75">
      <c r="A21" s="3">
        <v>15</v>
      </c>
      <c r="B21" s="5"/>
      <c r="C21" s="5"/>
      <c r="D21" s="5"/>
      <c r="E21" s="5"/>
      <c r="F21" s="10">
        <f t="shared" si="0"/>
        <v>0</v>
      </c>
      <c r="G21" s="7">
        <v>0</v>
      </c>
      <c r="H21" s="7">
        <v>0</v>
      </c>
      <c r="I21" s="7">
        <v>0</v>
      </c>
      <c r="J21" s="7">
        <v>0</v>
      </c>
      <c r="K21" s="11"/>
      <c r="L21" s="11"/>
    </row>
    <row r="22" spans="1:12" ht="12.75">
      <c r="A22" s="3">
        <v>16</v>
      </c>
      <c r="B22" s="8"/>
      <c r="C22" s="8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  <c r="K22" s="11"/>
      <c r="L22" s="11"/>
    </row>
    <row r="23" spans="1:12" ht="12.75">
      <c r="A23" s="3">
        <v>17</v>
      </c>
      <c r="B23" s="8"/>
      <c r="C23" s="8"/>
      <c r="D23" s="4"/>
      <c r="E23" s="8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  <c r="K23" s="11"/>
      <c r="L23" s="11"/>
    </row>
    <row r="24" spans="1:12" ht="12.75">
      <c r="A24" s="3">
        <v>18</v>
      </c>
      <c r="B24" s="5"/>
      <c r="C24" s="5"/>
      <c r="D24" s="5"/>
      <c r="E24" s="5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  <c r="K24" s="11"/>
      <c r="L24" s="11"/>
    </row>
    <row r="25" spans="1:12" ht="12.75">
      <c r="A25" s="3">
        <v>19</v>
      </c>
      <c r="B25" s="8"/>
      <c r="C25" s="8"/>
      <c r="D25" s="8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  <c r="K25" s="11"/>
      <c r="L25" s="11"/>
    </row>
    <row r="26" spans="1:12" ht="12.75">
      <c r="A26" s="3">
        <v>20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  <c r="K26" s="11"/>
      <c r="L26" s="11"/>
    </row>
    <row r="27" spans="1:12" ht="12.75">
      <c r="A27" s="3">
        <v>21</v>
      </c>
      <c r="B27" s="5"/>
      <c r="C27" s="5"/>
      <c r="D27" s="5"/>
      <c r="E27" s="5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11"/>
      <c r="L27" s="11"/>
    </row>
    <row r="28" spans="1:12" ht="12.75">
      <c r="A28" s="3">
        <v>22</v>
      </c>
      <c r="B28" s="5" t="s">
        <v>109</v>
      </c>
      <c r="C28" s="5"/>
      <c r="D28" s="5" t="s">
        <v>109</v>
      </c>
      <c r="E28" s="5" t="s">
        <v>109</v>
      </c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  <c r="K28" s="11"/>
      <c r="L28" s="11"/>
    </row>
    <row r="29" spans="1:12" ht="12.75">
      <c r="A29" s="3">
        <v>23</v>
      </c>
      <c r="B29" s="5" t="s">
        <v>109</v>
      </c>
      <c r="C29" s="5"/>
      <c r="D29" s="5" t="s">
        <v>109</v>
      </c>
      <c r="E29" s="5" t="s">
        <v>109</v>
      </c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11"/>
      <c r="L29" s="11"/>
    </row>
    <row r="30" spans="1:12" ht="12.75">
      <c r="A30" s="3">
        <v>24</v>
      </c>
      <c r="B30" s="5" t="s">
        <v>109</v>
      </c>
      <c r="C30" s="5"/>
      <c r="D30" s="5" t="s">
        <v>109</v>
      </c>
      <c r="E30" s="5" t="s">
        <v>109</v>
      </c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  <c r="K30" s="11"/>
      <c r="L30" s="11"/>
    </row>
    <row r="31" spans="1:12" ht="12.75">
      <c r="A31" s="3">
        <v>25</v>
      </c>
      <c r="B31" s="4" t="s">
        <v>109</v>
      </c>
      <c r="C31" s="4"/>
      <c r="D31" s="4" t="s">
        <v>109</v>
      </c>
      <c r="E31" s="4" t="s">
        <v>109</v>
      </c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  <c r="K31" s="11"/>
      <c r="L31" s="11"/>
    </row>
    <row r="32" spans="1:12" ht="12.75">
      <c r="A32" s="3">
        <v>26</v>
      </c>
      <c r="B32" s="4" t="s">
        <v>109</v>
      </c>
      <c r="C32" s="4"/>
      <c r="D32" s="4" t="s">
        <v>109</v>
      </c>
      <c r="E32" s="4" t="s">
        <v>109</v>
      </c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  <c r="K32" s="11"/>
      <c r="L32" s="11"/>
    </row>
    <row r="33" spans="1:12" ht="12.75">
      <c r="A33" s="3">
        <v>27</v>
      </c>
      <c r="B33" s="4" t="s">
        <v>109</v>
      </c>
      <c r="C33" s="4"/>
      <c r="D33" s="4" t="s">
        <v>109</v>
      </c>
      <c r="E33" s="4" t="s">
        <v>109</v>
      </c>
      <c r="F33" s="10">
        <f t="shared" si="0"/>
        <v>0</v>
      </c>
      <c r="G33" s="7">
        <v>0</v>
      </c>
      <c r="H33" s="7">
        <v>0</v>
      </c>
      <c r="I33" s="7">
        <v>0</v>
      </c>
      <c r="J33" s="7">
        <v>0</v>
      </c>
      <c r="K33" s="11"/>
      <c r="L33" s="11"/>
    </row>
    <row r="34" spans="1:12" ht="12.75">
      <c r="A34" s="3">
        <v>28</v>
      </c>
      <c r="B34" s="4" t="s">
        <v>109</v>
      </c>
      <c r="C34" s="4"/>
      <c r="D34" s="4" t="s">
        <v>109</v>
      </c>
      <c r="E34" s="4" t="s">
        <v>109</v>
      </c>
      <c r="F34" s="10">
        <f t="shared" si="0"/>
        <v>0</v>
      </c>
      <c r="G34" s="7">
        <v>0</v>
      </c>
      <c r="H34" s="7">
        <v>0</v>
      </c>
      <c r="I34" s="7">
        <v>0</v>
      </c>
      <c r="J34" s="7">
        <v>0</v>
      </c>
      <c r="K34" s="11"/>
      <c r="L34" s="11"/>
    </row>
    <row r="35" spans="1:12" ht="12.75">
      <c r="A35" s="3">
        <v>29</v>
      </c>
      <c r="B35" s="5" t="s">
        <v>109</v>
      </c>
      <c r="C35" s="5"/>
      <c r="D35" s="5" t="s">
        <v>109</v>
      </c>
      <c r="E35" s="5" t="s">
        <v>109</v>
      </c>
      <c r="F35" s="10">
        <f t="shared" si="0"/>
        <v>0</v>
      </c>
      <c r="G35" s="7">
        <v>0</v>
      </c>
      <c r="H35" s="7">
        <v>0</v>
      </c>
      <c r="I35" s="7">
        <v>0</v>
      </c>
      <c r="J35" s="7">
        <v>0</v>
      </c>
      <c r="K35" s="11"/>
      <c r="L35" s="11"/>
    </row>
    <row r="36" spans="1:12" ht="12.75">
      <c r="A36" s="3">
        <v>30</v>
      </c>
      <c r="B36" s="4" t="s">
        <v>109</v>
      </c>
      <c r="C36" s="4"/>
      <c r="D36" s="4" t="s">
        <v>109</v>
      </c>
      <c r="E36" s="4" t="s">
        <v>109</v>
      </c>
      <c r="F36" s="10">
        <f t="shared" si="0"/>
        <v>0</v>
      </c>
      <c r="G36" s="7">
        <v>0</v>
      </c>
      <c r="H36" s="7">
        <v>0</v>
      </c>
      <c r="I36" s="7">
        <v>0</v>
      </c>
      <c r="J36" s="7">
        <v>0</v>
      </c>
      <c r="K36" s="11"/>
      <c r="L36" s="11"/>
    </row>
    <row r="37" spans="1:12" ht="12.75">
      <c r="A37" s="3">
        <v>31</v>
      </c>
      <c r="B37" s="5" t="s">
        <v>109</v>
      </c>
      <c r="C37" s="5"/>
      <c r="D37" s="5" t="s">
        <v>109</v>
      </c>
      <c r="E37" s="5" t="s">
        <v>109</v>
      </c>
      <c r="F37" s="10">
        <f t="shared" si="0"/>
        <v>0</v>
      </c>
      <c r="G37" s="7">
        <v>0</v>
      </c>
      <c r="H37" s="7">
        <v>0</v>
      </c>
      <c r="I37" s="7">
        <v>0</v>
      </c>
      <c r="J37" s="7">
        <v>0</v>
      </c>
      <c r="K37" s="11"/>
      <c r="L37" s="11"/>
    </row>
    <row r="38" spans="1:12" ht="12.75">
      <c r="A38" s="3">
        <v>32</v>
      </c>
      <c r="B38" s="5" t="s">
        <v>109</v>
      </c>
      <c r="C38" s="5"/>
      <c r="D38" s="5" t="s">
        <v>109</v>
      </c>
      <c r="E38" s="5" t="s">
        <v>109</v>
      </c>
      <c r="F38" s="10">
        <f t="shared" si="0"/>
        <v>0</v>
      </c>
      <c r="G38" s="7">
        <v>0</v>
      </c>
      <c r="H38" s="7">
        <v>0</v>
      </c>
      <c r="I38" s="7">
        <v>0</v>
      </c>
      <c r="J38" s="7">
        <v>0</v>
      </c>
      <c r="K38" s="11"/>
      <c r="L38" s="11"/>
    </row>
    <row r="39" spans="1:12" ht="12.75">
      <c r="A39" s="3">
        <v>33</v>
      </c>
      <c r="B39" s="4" t="s">
        <v>109</v>
      </c>
      <c r="C39" s="4"/>
      <c r="D39" s="4" t="s">
        <v>109</v>
      </c>
      <c r="E39" s="4" t="s">
        <v>109</v>
      </c>
      <c r="F39" s="10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11"/>
      <c r="L39" s="11"/>
    </row>
    <row r="40" spans="1:12" ht="12.75">
      <c r="A40" s="3">
        <v>34</v>
      </c>
      <c r="B40" s="5" t="s">
        <v>109</v>
      </c>
      <c r="C40" s="5"/>
      <c r="D40" s="5" t="s">
        <v>109</v>
      </c>
      <c r="E40" s="5" t="s">
        <v>109</v>
      </c>
      <c r="F40" s="10">
        <f t="shared" si="0"/>
        <v>0</v>
      </c>
      <c r="G40" s="7">
        <v>0</v>
      </c>
      <c r="H40" s="7">
        <v>0</v>
      </c>
      <c r="I40" s="7">
        <v>0</v>
      </c>
      <c r="J40" s="7">
        <v>0</v>
      </c>
      <c r="K40" s="11"/>
      <c r="L40" s="11"/>
    </row>
    <row r="41" spans="1:12" ht="12.75">
      <c r="A41" s="3">
        <v>35</v>
      </c>
      <c r="B41" s="5" t="s">
        <v>109</v>
      </c>
      <c r="C41" s="5"/>
      <c r="D41" s="5" t="s">
        <v>109</v>
      </c>
      <c r="E41" s="5" t="s">
        <v>109</v>
      </c>
      <c r="F41" s="10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11"/>
      <c r="L41" s="11"/>
    </row>
    <row r="42" spans="1:12" ht="12.75">
      <c r="A42" s="3">
        <v>36</v>
      </c>
      <c r="B42" s="5" t="s">
        <v>109</v>
      </c>
      <c r="C42" s="5"/>
      <c r="D42" s="5" t="s">
        <v>109</v>
      </c>
      <c r="E42" s="5" t="s">
        <v>109</v>
      </c>
      <c r="F42" s="10">
        <f t="shared" si="0"/>
        <v>0</v>
      </c>
      <c r="G42" s="7">
        <v>0</v>
      </c>
      <c r="H42" s="7">
        <v>0</v>
      </c>
      <c r="I42" s="7">
        <v>0</v>
      </c>
      <c r="J42" s="7">
        <v>0</v>
      </c>
      <c r="K42" s="11"/>
      <c r="L42" s="11"/>
    </row>
    <row r="43" spans="1:12" ht="12.75">
      <c r="A43" s="3">
        <v>37</v>
      </c>
      <c r="B43" s="5" t="s">
        <v>109</v>
      </c>
      <c r="C43" s="5"/>
      <c r="D43" s="5" t="s">
        <v>261</v>
      </c>
      <c r="E43" s="5" t="s">
        <v>109</v>
      </c>
      <c r="F43" s="10">
        <f t="shared" si="0"/>
        <v>0</v>
      </c>
      <c r="G43" s="7">
        <v>0</v>
      </c>
      <c r="H43" s="7">
        <v>0</v>
      </c>
      <c r="I43" s="7">
        <v>0</v>
      </c>
      <c r="J43" s="7">
        <v>0</v>
      </c>
      <c r="K43" s="11"/>
      <c r="L43" s="11"/>
    </row>
    <row r="44" spans="1:12" ht="12.75">
      <c r="A44" s="3">
        <v>38</v>
      </c>
      <c r="B44" s="4" t="s">
        <v>109</v>
      </c>
      <c r="C44" s="4"/>
      <c r="D44" s="4" t="s">
        <v>109</v>
      </c>
      <c r="E44" s="4" t="s">
        <v>109</v>
      </c>
      <c r="F44" s="10">
        <f t="shared" si="0"/>
        <v>0</v>
      </c>
      <c r="G44" s="7">
        <v>0</v>
      </c>
      <c r="H44" s="7">
        <v>0</v>
      </c>
      <c r="I44" s="7">
        <v>0</v>
      </c>
      <c r="J44" s="7">
        <v>0</v>
      </c>
      <c r="K44" s="11"/>
      <c r="L44" s="11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27.140625" style="0" customWidth="1"/>
    <col min="4" max="4" width="17.421875" style="0" customWidth="1"/>
    <col min="5" max="5" width="11.28125" style="0" customWidth="1"/>
    <col min="6" max="16384" width="11.421875" style="0" customWidth="1"/>
  </cols>
  <sheetData>
    <row r="1" ht="12.75">
      <c r="A1" s="2"/>
    </row>
    <row r="2" spans="1:9" ht="12.75">
      <c r="A2" s="1" t="s">
        <v>0</v>
      </c>
      <c r="B2" s="1"/>
      <c r="C2" s="1"/>
      <c r="D2" s="1"/>
      <c r="E2" s="1"/>
      <c r="F2" s="1"/>
      <c r="G2" s="1"/>
      <c r="H2" s="1" t="s">
        <v>109</v>
      </c>
      <c r="I2" s="1" t="s">
        <v>109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289</v>
      </c>
      <c r="B4" s="1"/>
      <c r="C4" s="1"/>
      <c r="D4" s="1"/>
      <c r="E4" s="1"/>
      <c r="F4" s="1"/>
      <c r="G4" s="1"/>
      <c r="H4" s="1" t="s">
        <v>109</v>
      </c>
      <c r="I4" s="1" t="s">
        <v>109</v>
      </c>
    </row>
    <row r="5" ht="12.75">
      <c r="A5" s="2"/>
    </row>
    <row r="6" spans="1:12" ht="12.75">
      <c r="A6" s="3" t="s">
        <v>110</v>
      </c>
      <c r="B6" t="s">
        <v>111</v>
      </c>
      <c r="C6" t="s">
        <v>112</v>
      </c>
      <c r="D6" s="17" t="s">
        <v>113</v>
      </c>
      <c r="E6" s="17" t="s">
        <v>114</v>
      </c>
      <c r="F6" s="9" t="s">
        <v>4</v>
      </c>
      <c r="G6" s="6" t="s">
        <v>115</v>
      </c>
      <c r="H6" s="6" t="s">
        <v>116</v>
      </c>
      <c r="I6" s="6" t="s">
        <v>117</v>
      </c>
      <c r="J6" s="6" t="s">
        <v>118</v>
      </c>
      <c r="K6" s="6"/>
      <c r="L6" s="6"/>
    </row>
    <row r="7" spans="1:12" ht="12.75">
      <c r="A7" s="3">
        <v>1</v>
      </c>
      <c r="B7" s="22" t="s">
        <v>290</v>
      </c>
      <c r="C7" s="22" t="s">
        <v>291</v>
      </c>
      <c r="D7" s="22" t="s">
        <v>225</v>
      </c>
      <c r="E7" s="22" t="s">
        <v>409</v>
      </c>
      <c r="F7" s="10">
        <f>+G7+H7+I7+J7</f>
        <v>96.3</v>
      </c>
      <c r="G7" s="7">
        <v>33</v>
      </c>
      <c r="H7" s="7">
        <v>32.3</v>
      </c>
      <c r="I7" s="7">
        <v>31</v>
      </c>
      <c r="J7" s="7">
        <v>0</v>
      </c>
      <c r="K7" s="11"/>
      <c r="L7" s="11"/>
    </row>
    <row r="8" spans="1:12" ht="12.75">
      <c r="A8" s="3">
        <v>2</v>
      </c>
      <c r="B8" s="22" t="s">
        <v>294</v>
      </c>
      <c r="C8" s="22" t="s">
        <v>295</v>
      </c>
      <c r="D8" s="22" t="s">
        <v>131</v>
      </c>
      <c r="E8" s="22" t="s">
        <v>409</v>
      </c>
      <c r="F8" s="10">
        <f aca="true" t="shared" si="0" ref="F8:F72">+G8+H8+I8+J8</f>
        <v>71.3</v>
      </c>
      <c r="G8" s="7">
        <v>18</v>
      </c>
      <c r="H8" s="7">
        <v>20.3</v>
      </c>
      <c r="I8" s="7">
        <v>0</v>
      </c>
      <c r="J8" s="7">
        <v>33</v>
      </c>
      <c r="K8" s="11"/>
      <c r="L8" s="11"/>
    </row>
    <row r="9" spans="1:12" ht="12.75">
      <c r="A9" s="3">
        <v>3</v>
      </c>
      <c r="B9" s="22" t="s">
        <v>292</v>
      </c>
      <c r="C9" s="22" t="s">
        <v>293</v>
      </c>
      <c r="D9" s="22" t="s">
        <v>174</v>
      </c>
      <c r="E9" s="22" t="s">
        <v>409</v>
      </c>
      <c r="F9" s="10">
        <f>+G9+H9+I9+J9</f>
        <v>70.3</v>
      </c>
      <c r="G9" s="7">
        <v>30</v>
      </c>
      <c r="H9" s="7">
        <v>16.3</v>
      </c>
      <c r="I9" s="7">
        <v>0</v>
      </c>
      <c r="J9" s="7">
        <v>24</v>
      </c>
      <c r="K9" s="11"/>
      <c r="L9" s="11"/>
    </row>
    <row r="10" spans="1:12" ht="12.75">
      <c r="A10" s="3">
        <v>4</v>
      </c>
      <c r="B10" s="23" t="s">
        <v>203</v>
      </c>
      <c r="C10" s="23" t="s">
        <v>449</v>
      </c>
      <c r="D10" s="24" t="s">
        <v>131</v>
      </c>
      <c r="E10" s="26" t="s">
        <v>409</v>
      </c>
      <c r="F10" s="10">
        <f t="shared" si="0"/>
        <v>60</v>
      </c>
      <c r="G10" s="7">
        <v>0</v>
      </c>
      <c r="H10" s="7">
        <v>0</v>
      </c>
      <c r="I10" s="7">
        <v>34</v>
      </c>
      <c r="J10" s="7">
        <v>26</v>
      </c>
      <c r="K10" s="11"/>
      <c r="L10" s="11"/>
    </row>
    <row r="11" spans="1:12" ht="12.75">
      <c r="A11" s="3">
        <v>5</v>
      </c>
      <c r="B11" s="22" t="s">
        <v>162</v>
      </c>
      <c r="C11" s="22" t="s">
        <v>307</v>
      </c>
      <c r="D11" s="22" t="s">
        <v>131</v>
      </c>
      <c r="E11" s="22" t="s">
        <v>196</v>
      </c>
      <c r="F11" s="10">
        <f t="shared" si="0"/>
        <v>55.3</v>
      </c>
      <c r="G11" s="7">
        <v>0</v>
      </c>
      <c r="H11" s="7">
        <v>25.3</v>
      </c>
      <c r="I11" s="7">
        <v>0</v>
      </c>
      <c r="J11" s="7">
        <v>30</v>
      </c>
      <c r="K11" s="11"/>
      <c r="L11" s="11"/>
    </row>
    <row r="12" spans="1:12" ht="12.75">
      <c r="A12" s="3">
        <v>6</v>
      </c>
      <c r="B12" s="22" t="s">
        <v>303</v>
      </c>
      <c r="C12" s="22" t="s">
        <v>304</v>
      </c>
      <c r="D12" s="22" t="s">
        <v>131</v>
      </c>
      <c r="E12" s="22" t="s">
        <v>409</v>
      </c>
      <c r="F12" s="10">
        <f t="shared" si="0"/>
        <v>55.3</v>
      </c>
      <c r="G12" s="7">
        <v>0</v>
      </c>
      <c r="H12" s="7">
        <v>27.3</v>
      </c>
      <c r="I12" s="7">
        <v>0</v>
      </c>
      <c r="J12" s="7">
        <v>28</v>
      </c>
      <c r="K12" s="11"/>
      <c r="L12" s="11"/>
    </row>
    <row r="13" spans="1:12" ht="12.75">
      <c r="A13" s="3">
        <v>7</v>
      </c>
      <c r="B13" s="22" t="s">
        <v>197</v>
      </c>
      <c r="C13" s="22" t="s">
        <v>345</v>
      </c>
      <c r="D13" s="22" t="s">
        <v>450</v>
      </c>
      <c r="E13" s="22" t="s">
        <v>196</v>
      </c>
      <c r="F13" s="10">
        <f t="shared" si="0"/>
        <v>51.3</v>
      </c>
      <c r="G13" s="7">
        <v>0</v>
      </c>
      <c r="H13" s="7">
        <v>8.3</v>
      </c>
      <c r="I13" s="7">
        <v>21</v>
      </c>
      <c r="J13" s="7">
        <v>22</v>
      </c>
      <c r="K13" s="11"/>
      <c r="L13" s="11"/>
    </row>
    <row r="14" spans="1:12" ht="12.75">
      <c r="A14" s="3">
        <v>8</v>
      </c>
      <c r="B14" s="22" t="s">
        <v>298</v>
      </c>
      <c r="C14" s="22" t="s">
        <v>299</v>
      </c>
      <c r="D14" s="22" t="s">
        <v>247</v>
      </c>
      <c r="E14" s="22" t="s">
        <v>409</v>
      </c>
      <c r="F14" s="10">
        <f t="shared" si="0"/>
        <v>44.3</v>
      </c>
      <c r="G14" s="7">
        <v>0</v>
      </c>
      <c r="H14" s="7">
        <v>29.3</v>
      </c>
      <c r="I14" s="7">
        <v>15</v>
      </c>
      <c r="J14" s="7">
        <v>0</v>
      </c>
      <c r="K14" s="11"/>
      <c r="L14" s="11"/>
    </row>
    <row r="15" spans="1:12" ht="12.75">
      <c r="A15" s="3">
        <v>9</v>
      </c>
      <c r="B15" s="22" t="s">
        <v>339</v>
      </c>
      <c r="C15" s="22" t="s">
        <v>340</v>
      </c>
      <c r="D15" s="22" t="s">
        <v>121</v>
      </c>
      <c r="E15" s="22" t="s">
        <v>196</v>
      </c>
      <c r="F15" s="10">
        <f t="shared" si="0"/>
        <v>36.3</v>
      </c>
      <c r="G15" s="7">
        <v>0</v>
      </c>
      <c r="H15" s="7">
        <v>11.3</v>
      </c>
      <c r="I15" s="7">
        <v>25</v>
      </c>
      <c r="J15" s="7">
        <v>0</v>
      </c>
      <c r="K15" s="11"/>
      <c r="L15" s="11"/>
    </row>
    <row r="16" spans="1:12" ht="12.75">
      <c r="A16" s="3">
        <v>10</v>
      </c>
      <c r="B16" s="22" t="s">
        <v>296</v>
      </c>
      <c r="C16" s="22" t="s">
        <v>297</v>
      </c>
      <c r="D16" s="22" t="s">
        <v>235</v>
      </c>
      <c r="E16" s="22" t="s">
        <v>122</v>
      </c>
      <c r="F16" s="10">
        <f t="shared" si="0"/>
        <v>35.3</v>
      </c>
      <c r="G16" s="7">
        <v>21</v>
      </c>
      <c r="H16" s="7">
        <v>14.3</v>
      </c>
      <c r="I16" s="7">
        <v>0</v>
      </c>
      <c r="J16" s="7">
        <v>0</v>
      </c>
      <c r="K16" s="11"/>
      <c r="L16" s="11"/>
    </row>
    <row r="17" spans="1:12" ht="12.75">
      <c r="A17" s="3">
        <v>11</v>
      </c>
      <c r="B17" s="22" t="s">
        <v>328</v>
      </c>
      <c r="C17" s="22" t="s">
        <v>329</v>
      </c>
      <c r="D17" s="22" t="s">
        <v>121</v>
      </c>
      <c r="E17" s="22" t="s">
        <v>409</v>
      </c>
      <c r="F17" s="10">
        <f t="shared" si="0"/>
        <v>35</v>
      </c>
      <c r="G17" s="7">
        <v>16</v>
      </c>
      <c r="H17" s="7">
        <v>0</v>
      </c>
      <c r="I17" s="7">
        <v>19</v>
      </c>
      <c r="J17" s="7">
        <v>0</v>
      </c>
      <c r="K17" s="11"/>
      <c r="L17" s="11"/>
    </row>
    <row r="18" spans="1:12" ht="12.75">
      <c r="A18" s="3">
        <v>12</v>
      </c>
      <c r="B18" s="23" t="s">
        <v>451</v>
      </c>
      <c r="C18" s="23" t="s">
        <v>320</v>
      </c>
      <c r="D18" s="23" t="s">
        <v>131</v>
      </c>
      <c r="E18" s="23" t="s">
        <v>122</v>
      </c>
      <c r="F18" s="10">
        <f t="shared" si="0"/>
        <v>29</v>
      </c>
      <c r="G18" s="7">
        <v>0</v>
      </c>
      <c r="H18" s="7">
        <v>0</v>
      </c>
      <c r="I18" s="7">
        <v>29</v>
      </c>
      <c r="J18" s="7">
        <v>0</v>
      </c>
      <c r="K18" s="11"/>
      <c r="L18" s="11"/>
    </row>
    <row r="19" spans="1:12" ht="12.75">
      <c r="A19" s="3">
        <v>13</v>
      </c>
      <c r="B19" s="22" t="s">
        <v>300</v>
      </c>
      <c r="C19" s="22" t="s">
        <v>301</v>
      </c>
      <c r="D19" s="22" t="s">
        <v>302</v>
      </c>
      <c r="E19" s="22" t="s">
        <v>126</v>
      </c>
      <c r="F19" s="10">
        <f t="shared" si="0"/>
        <v>28</v>
      </c>
      <c r="G19" s="7">
        <v>28</v>
      </c>
      <c r="H19" s="7">
        <v>0</v>
      </c>
      <c r="I19" s="7">
        <v>0</v>
      </c>
      <c r="J19" s="7">
        <v>0</v>
      </c>
      <c r="K19" s="11"/>
      <c r="L19" s="11"/>
    </row>
    <row r="20" spans="1:12" ht="12.75">
      <c r="A20" s="3">
        <v>14</v>
      </c>
      <c r="B20" s="26" t="s">
        <v>452</v>
      </c>
      <c r="C20" s="26" t="s">
        <v>453</v>
      </c>
      <c r="D20" s="26" t="s">
        <v>131</v>
      </c>
      <c r="E20" s="26" t="s">
        <v>196</v>
      </c>
      <c r="F20" s="10">
        <f t="shared" si="0"/>
        <v>27</v>
      </c>
      <c r="G20" s="7">
        <v>0</v>
      </c>
      <c r="H20" s="7">
        <v>0</v>
      </c>
      <c r="I20" s="7">
        <v>27</v>
      </c>
      <c r="J20" s="7">
        <v>0</v>
      </c>
      <c r="K20" s="11"/>
      <c r="L20" s="11"/>
    </row>
    <row r="21" spans="1:12" ht="12.75">
      <c r="A21" s="3">
        <v>15</v>
      </c>
      <c r="B21" s="22" t="s">
        <v>305</v>
      </c>
      <c r="C21" s="22" t="s">
        <v>306</v>
      </c>
      <c r="D21" s="22" t="s">
        <v>121</v>
      </c>
      <c r="E21" s="22" t="s">
        <v>221</v>
      </c>
      <c r="F21" s="10">
        <f t="shared" si="0"/>
        <v>26</v>
      </c>
      <c r="G21" s="7">
        <v>26</v>
      </c>
      <c r="H21" s="7">
        <v>0</v>
      </c>
      <c r="I21" s="7">
        <v>0</v>
      </c>
      <c r="J21" s="7">
        <v>0</v>
      </c>
      <c r="K21" s="11"/>
      <c r="L21" s="11"/>
    </row>
    <row r="22" spans="1:12" ht="12.75">
      <c r="A22" s="3">
        <v>16</v>
      </c>
      <c r="B22" s="22" t="s">
        <v>308</v>
      </c>
      <c r="C22" s="22" t="s">
        <v>309</v>
      </c>
      <c r="D22" s="22" t="s">
        <v>121</v>
      </c>
      <c r="E22" s="22" t="s">
        <v>122</v>
      </c>
      <c r="F22" s="10">
        <f t="shared" si="0"/>
        <v>24</v>
      </c>
      <c r="G22" s="7">
        <v>24</v>
      </c>
      <c r="H22" s="7">
        <v>0</v>
      </c>
      <c r="I22" s="7">
        <v>0</v>
      </c>
      <c r="J22" s="7">
        <v>0</v>
      </c>
      <c r="K22" s="11"/>
      <c r="L22" s="11"/>
    </row>
    <row r="23" spans="1:12" ht="12.75">
      <c r="A23" s="3">
        <v>17</v>
      </c>
      <c r="B23" s="22" t="s">
        <v>310</v>
      </c>
      <c r="C23" s="22" t="s">
        <v>311</v>
      </c>
      <c r="D23" s="22" t="s">
        <v>131</v>
      </c>
      <c r="E23" s="22" t="s">
        <v>196</v>
      </c>
      <c r="F23" s="10">
        <f t="shared" si="0"/>
        <v>23.3</v>
      </c>
      <c r="G23" s="7">
        <v>0</v>
      </c>
      <c r="H23" s="7">
        <v>23.3</v>
      </c>
      <c r="I23" s="7">
        <v>0</v>
      </c>
      <c r="J23" s="7">
        <v>0</v>
      </c>
      <c r="K23" s="11"/>
      <c r="L23" s="11"/>
    </row>
    <row r="24" spans="1:12" ht="12.75">
      <c r="A24" s="3">
        <v>18</v>
      </c>
      <c r="B24" s="23" t="s">
        <v>454</v>
      </c>
      <c r="C24" s="23" t="s">
        <v>455</v>
      </c>
      <c r="D24" s="23" t="s">
        <v>218</v>
      </c>
      <c r="E24" s="23" t="s">
        <v>409</v>
      </c>
      <c r="F24" s="10">
        <f t="shared" si="0"/>
        <v>23</v>
      </c>
      <c r="G24" s="7">
        <v>0</v>
      </c>
      <c r="H24" s="7">
        <v>0</v>
      </c>
      <c r="I24" s="7">
        <v>23</v>
      </c>
      <c r="J24" s="7">
        <v>0</v>
      </c>
      <c r="K24" s="11"/>
      <c r="L24" s="11"/>
    </row>
    <row r="25" spans="1:12" ht="12.75">
      <c r="A25" s="3">
        <v>19</v>
      </c>
      <c r="B25" s="22" t="s">
        <v>312</v>
      </c>
      <c r="C25" s="22" t="s">
        <v>313</v>
      </c>
      <c r="D25" s="22" t="s">
        <v>314</v>
      </c>
      <c r="E25" s="22" t="s">
        <v>122</v>
      </c>
      <c r="F25" s="10">
        <f t="shared" si="0"/>
        <v>22</v>
      </c>
      <c r="G25" s="7">
        <v>22</v>
      </c>
      <c r="H25" s="7">
        <v>0</v>
      </c>
      <c r="I25" s="7">
        <v>0</v>
      </c>
      <c r="J25" s="7">
        <v>0</v>
      </c>
      <c r="K25" s="11"/>
      <c r="L25" s="11"/>
    </row>
    <row r="26" spans="1:12" ht="12.75">
      <c r="A26" s="3">
        <v>20</v>
      </c>
      <c r="B26" s="23" t="s">
        <v>456</v>
      </c>
      <c r="C26" s="23" t="s">
        <v>457</v>
      </c>
      <c r="D26" s="23" t="s">
        <v>458</v>
      </c>
      <c r="E26" s="23" t="s">
        <v>409</v>
      </c>
      <c r="F26" s="10">
        <f t="shared" si="0"/>
        <v>22</v>
      </c>
      <c r="G26" s="7">
        <v>0</v>
      </c>
      <c r="H26" s="7">
        <v>0</v>
      </c>
      <c r="I26" s="7">
        <v>22</v>
      </c>
      <c r="J26" s="7">
        <v>0</v>
      </c>
      <c r="K26" s="11"/>
      <c r="L26" s="11"/>
    </row>
    <row r="27" spans="1:12" ht="12.75">
      <c r="A27" s="3">
        <v>21</v>
      </c>
      <c r="B27" s="22" t="s">
        <v>315</v>
      </c>
      <c r="C27" s="22" t="s">
        <v>316</v>
      </c>
      <c r="D27" s="22" t="s">
        <v>131</v>
      </c>
      <c r="E27" s="22" t="s">
        <v>409</v>
      </c>
      <c r="F27" s="10">
        <f t="shared" si="0"/>
        <v>21.3</v>
      </c>
      <c r="G27" s="7">
        <v>0</v>
      </c>
      <c r="H27" s="7">
        <v>21.3</v>
      </c>
      <c r="I27" s="7">
        <v>0</v>
      </c>
      <c r="J27" s="7">
        <v>0</v>
      </c>
      <c r="K27" s="11"/>
      <c r="L27" s="11"/>
    </row>
    <row r="28" spans="1:12" ht="12.75">
      <c r="A28" s="3">
        <v>22</v>
      </c>
      <c r="B28" s="22" t="s">
        <v>317</v>
      </c>
      <c r="C28" s="22" t="s">
        <v>318</v>
      </c>
      <c r="D28" s="22" t="s">
        <v>121</v>
      </c>
      <c r="E28" s="22" t="s">
        <v>126</v>
      </c>
      <c r="F28" s="10">
        <f t="shared" si="0"/>
        <v>20</v>
      </c>
      <c r="G28" s="7">
        <v>20</v>
      </c>
      <c r="H28" s="7">
        <v>0</v>
      </c>
      <c r="I28" s="7">
        <v>0</v>
      </c>
      <c r="J28" s="7">
        <v>0</v>
      </c>
      <c r="K28" s="11"/>
      <c r="L28" s="11"/>
    </row>
    <row r="29" spans="1:12" ht="12.75">
      <c r="A29" s="3">
        <v>23</v>
      </c>
      <c r="B29" s="23" t="s">
        <v>459</v>
      </c>
      <c r="C29" s="23" t="s">
        <v>460</v>
      </c>
      <c r="D29" s="23" t="s">
        <v>269</v>
      </c>
      <c r="E29" s="23" t="s">
        <v>409</v>
      </c>
      <c r="F29" s="10">
        <f t="shared" si="0"/>
        <v>20</v>
      </c>
      <c r="G29" s="7">
        <v>0</v>
      </c>
      <c r="H29" s="7">
        <v>0</v>
      </c>
      <c r="I29" s="7">
        <v>20</v>
      </c>
      <c r="J29" s="7">
        <v>0</v>
      </c>
      <c r="K29" s="11"/>
      <c r="L29" s="11"/>
    </row>
    <row r="30" spans="1:12" ht="12.75">
      <c r="A30" s="3">
        <v>24</v>
      </c>
      <c r="B30" s="22" t="s">
        <v>319</v>
      </c>
      <c r="C30" s="22" t="s">
        <v>320</v>
      </c>
      <c r="D30" s="22" t="s">
        <v>131</v>
      </c>
      <c r="E30" s="22" t="s">
        <v>122</v>
      </c>
      <c r="F30" s="10">
        <f t="shared" si="0"/>
        <v>19.3</v>
      </c>
      <c r="G30" s="7">
        <v>0</v>
      </c>
      <c r="H30" s="7">
        <v>19.3</v>
      </c>
      <c r="I30" s="7">
        <v>0</v>
      </c>
      <c r="J30" s="7">
        <v>0</v>
      </c>
      <c r="K30" s="11"/>
      <c r="L30" s="11"/>
    </row>
    <row r="31" spans="1:12" ht="12.75">
      <c r="A31" s="3">
        <v>25</v>
      </c>
      <c r="B31" s="22" t="s">
        <v>190</v>
      </c>
      <c r="C31" s="22" t="s">
        <v>321</v>
      </c>
      <c r="D31" s="22" t="s">
        <v>131</v>
      </c>
      <c r="E31" s="22" t="s">
        <v>322</v>
      </c>
      <c r="F31" s="10">
        <f t="shared" si="0"/>
        <v>19</v>
      </c>
      <c r="G31" s="7">
        <v>19</v>
      </c>
      <c r="H31" s="7">
        <v>0</v>
      </c>
      <c r="I31" s="7">
        <v>0</v>
      </c>
      <c r="J31" s="7">
        <v>0</v>
      </c>
      <c r="K31" s="11"/>
      <c r="L31" s="11"/>
    </row>
    <row r="32" spans="1:12" ht="12.75">
      <c r="A32" s="3">
        <v>26</v>
      </c>
      <c r="B32" s="22" t="s">
        <v>323</v>
      </c>
      <c r="C32" s="22" t="s">
        <v>324</v>
      </c>
      <c r="D32" s="22" t="s">
        <v>325</v>
      </c>
      <c r="E32" s="22" t="s">
        <v>122</v>
      </c>
      <c r="F32" s="10">
        <f t="shared" si="0"/>
        <v>18.3</v>
      </c>
      <c r="G32" s="7">
        <v>0</v>
      </c>
      <c r="H32" s="7">
        <v>18.3</v>
      </c>
      <c r="I32" s="7">
        <v>0</v>
      </c>
      <c r="J32" s="7">
        <v>0</v>
      </c>
      <c r="K32" s="11"/>
      <c r="L32" s="11"/>
    </row>
    <row r="33" spans="1:12" ht="12.75">
      <c r="A33" s="3">
        <v>27</v>
      </c>
      <c r="B33" s="23" t="s">
        <v>461</v>
      </c>
      <c r="C33" s="23" t="s">
        <v>394</v>
      </c>
      <c r="D33" s="23" t="s">
        <v>121</v>
      </c>
      <c r="E33" s="23" t="s">
        <v>409</v>
      </c>
      <c r="F33" s="10">
        <f t="shared" si="0"/>
        <v>18</v>
      </c>
      <c r="G33" s="7">
        <v>0</v>
      </c>
      <c r="H33" s="7">
        <v>0</v>
      </c>
      <c r="I33" s="7">
        <v>18</v>
      </c>
      <c r="J33" s="7">
        <v>0</v>
      </c>
      <c r="K33" s="11"/>
      <c r="L33" s="11"/>
    </row>
    <row r="34" spans="1:12" ht="12.75">
      <c r="A34" s="3">
        <v>28</v>
      </c>
      <c r="B34" s="22" t="s">
        <v>190</v>
      </c>
      <c r="C34" s="22" t="s">
        <v>250</v>
      </c>
      <c r="D34" s="22" t="s">
        <v>131</v>
      </c>
      <c r="E34" s="22" t="s">
        <v>122</v>
      </c>
      <c r="F34" s="10">
        <f t="shared" si="0"/>
        <v>17.3</v>
      </c>
      <c r="G34" s="7">
        <v>0</v>
      </c>
      <c r="H34" s="7">
        <v>17.3</v>
      </c>
      <c r="I34" s="7">
        <v>0</v>
      </c>
      <c r="J34" s="7">
        <v>0</v>
      </c>
      <c r="K34" s="11"/>
      <c r="L34" s="11"/>
    </row>
    <row r="35" spans="1:12" ht="12.75">
      <c r="A35" s="3">
        <v>29</v>
      </c>
      <c r="B35" s="22" t="s">
        <v>326</v>
      </c>
      <c r="C35" s="22" t="s">
        <v>327</v>
      </c>
      <c r="D35" s="22" t="s">
        <v>121</v>
      </c>
      <c r="E35" s="22" t="s">
        <v>196</v>
      </c>
      <c r="F35" s="10">
        <f t="shared" si="0"/>
        <v>17</v>
      </c>
      <c r="G35" s="7">
        <v>17</v>
      </c>
      <c r="H35" s="7">
        <v>0</v>
      </c>
      <c r="I35" s="7">
        <v>0</v>
      </c>
      <c r="J35" s="7">
        <v>0</v>
      </c>
      <c r="K35" s="11"/>
      <c r="L35" s="11"/>
    </row>
    <row r="36" spans="1:12" ht="12.75">
      <c r="A36" s="3">
        <v>30</v>
      </c>
      <c r="B36" s="26" t="s">
        <v>337</v>
      </c>
      <c r="C36" s="26" t="s">
        <v>462</v>
      </c>
      <c r="D36" s="26" t="s">
        <v>131</v>
      </c>
      <c r="E36" s="26" t="s">
        <v>409</v>
      </c>
      <c r="F36" s="10">
        <f t="shared" si="0"/>
        <v>17</v>
      </c>
      <c r="G36" s="7">
        <v>0</v>
      </c>
      <c r="H36" s="7">
        <v>0</v>
      </c>
      <c r="I36" s="7">
        <v>17</v>
      </c>
      <c r="J36" s="7">
        <v>0</v>
      </c>
      <c r="K36" s="11"/>
      <c r="L36" s="11"/>
    </row>
    <row r="37" spans="1:12" ht="12.75">
      <c r="A37" s="3">
        <v>31</v>
      </c>
      <c r="B37" s="23" t="s">
        <v>463</v>
      </c>
      <c r="C37" s="23" t="s">
        <v>464</v>
      </c>
      <c r="D37" s="23" t="s">
        <v>439</v>
      </c>
      <c r="E37" s="23" t="s">
        <v>126</v>
      </c>
      <c r="F37" s="10">
        <f t="shared" si="0"/>
        <v>16</v>
      </c>
      <c r="G37" s="7">
        <v>0</v>
      </c>
      <c r="H37" s="7">
        <v>0</v>
      </c>
      <c r="I37" s="7">
        <v>16</v>
      </c>
      <c r="J37" s="7">
        <v>0</v>
      </c>
      <c r="K37" s="11"/>
      <c r="L37" s="11"/>
    </row>
    <row r="38" spans="1:12" ht="12.75">
      <c r="A38" s="3">
        <v>32</v>
      </c>
      <c r="B38" s="22" t="s">
        <v>330</v>
      </c>
      <c r="C38" s="22" t="s">
        <v>331</v>
      </c>
      <c r="D38" s="22" t="s">
        <v>235</v>
      </c>
      <c r="E38" s="22" t="s">
        <v>409</v>
      </c>
      <c r="F38" s="10">
        <f t="shared" si="0"/>
        <v>15.3</v>
      </c>
      <c r="G38" s="7">
        <v>0</v>
      </c>
      <c r="H38" s="7">
        <v>15.3</v>
      </c>
      <c r="I38" s="7">
        <v>0</v>
      </c>
      <c r="J38" s="7">
        <v>0</v>
      </c>
      <c r="K38" s="11"/>
      <c r="L38" s="11"/>
    </row>
    <row r="39" spans="1:12" ht="12.75">
      <c r="A39" s="3">
        <v>33</v>
      </c>
      <c r="B39" s="22" t="s">
        <v>197</v>
      </c>
      <c r="C39" s="22" t="s">
        <v>332</v>
      </c>
      <c r="D39" s="22" t="s">
        <v>450</v>
      </c>
      <c r="E39" s="22" t="s">
        <v>196</v>
      </c>
      <c r="F39" s="10">
        <f t="shared" si="0"/>
        <v>15</v>
      </c>
      <c r="G39" s="7">
        <v>15</v>
      </c>
      <c r="H39" s="7">
        <v>0</v>
      </c>
      <c r="I39" s="7">
        <v>0</v>
      </c>
      <c r="J39" s="7">
        <v>0</v>
      </c>
      <c r="K39" s="11"/>
      <c r="L39" s="11"/>
    </row>
    <row r="40" spans="1:12" ht="12.75">
      <c r="A40" s="3">
        <v>34</v>
      </c>
      <c r="B40" s="22" t="s">
        <v>333</v>
      </c>
      <c r="C40" s="22" t="s">
        <v>334</v>
      </c>
      <c r="D40" s="22" t="s">
        <v>235</v>
      </c>
      <c r="E40" s="22" t="s">
        <v>409</v>
      </c>
      <c r="F40" s="10">
        <f t="shared" si="0"/>
        <v>14</v>
      </c>
      <c r="G40" s="7">
        <v>14</v>
      </c>
      <c r="H40" s="7">
        <v>0</v>
      </c>
      <c r="I40" s="7">
        <v>0</v>
      </c>
      <c r="J40" s="7">
        <v>0</v>
      </c>
      <c r="K40" s="11"/>
      <c r="L40" s="11"/>
    </row>
    <row r="41" spans="1:12" ht="12.75">
      <c r="A41" s="3">
        <v>35</v>
      </c>
      <c r="B41" s="22" t="s">
        <v>335</v>
      </c>
      <c r="C41" s="22" t="s">
        <v>336</v>
      </c>
      <c r="D41" s="22" t="s">
        <v>131</v>
      </c>
      <c r="E41" s="22" t="s">
        <v>322</v>
      </c>
      <c r="F41" s="10">
        <f t="shared" si="0"/>
        <v>13.3</v>
      </c>
      <c r="G41" s="7">
        <v>0</v>
      </c>
      <c r="H41" s="7">
        <v>13.3</v>
      </c>
      <c r="I41" s="7">
        <v>0</v>
      </c>
      <c r="J41" s="7">
        <v>0</v>
      </c>
      <c r="K41" s="11"/>
      <c r="L41" s="11"/>
    </row>
    <row r="42" spans="1:12" ht="12.75">
      <c r="A42" s="3">
        <v>36</v>
      </c>
      <c r="B42" s="22" t="s">
        <v>337</v>
      </c>
      <c r="C42" s="22" t="s">
        <v>338</v>
      </c>
      <c r="D42" s="22" t="s">
        <v>131</v>
      </c>
      <c r="E42" s="22" t="s">
        <v>409</v>
      </c>
      <c r="F42" s="10">
        <f t="shared" si="0"/>
        <v>12.3</v>
      </c>
      <c r="G42" s="7">
        <v>0</v>
      </c>
      <c r="H42" s="7">
        <v>12.3</v>
      </c>
      <c r="I42" s="7">
        <v>0</v>
      </c>
      <c r="J42" s="7">
        <v>0</v>
      </c>
      <c r="K42" s="11"/>
      <c r="L42" s="11"/>
    </row>
    <row r="43" spans="1:12" ht="12.75">
      <c r="A43" s="3">
        <v>37</v>
      </c>
      <c r="B43" s="22" t="s">
        <v>341</v>
      </c>
      <c r="C43" s="22" t="s">
        <v>342</v>
      </c>
      <c r="D43" s="22" t="s">
        <v>325</v>
      </c>
      <c r="E43" s="22" t="s">
        <v>122</v>
      </c>
      <c r="F43" s="10">
        <f t="shared" si="0"/>
        <v>10.3</v>
      </c>
      <c r="G43" s="7">
        <v>0</v>
      </c>
      <c r="H43" s="7">
        <v>10.3</v>
      </c>
      <c r="I43" s="7">
        <v>0</v>
      </c>
      <c r="J43" s="7">
        <v>0</v>
      </c>
      <c r="K43" s="11"/>
      <c r="L43" s="11"/>
    </row>
    <row r="44" spans="1:12" ht="12.75">
      <c r="A44" s="3">
        <v>38</v>
      </c>
      <c r="B44" s="22" t="s">
        <v>343</v>
      </c>
      <c r="C44" s="22" t="s">
        <v>344</v>
      </c>
      <c r="D44" s="22" t="s">
        <v>121</v>
      </c>
      <c r="E44" s="22" t="s">
        <v>122</v>
      </c>
      <c r="F44" s="10">
        <f t="shared" si="0"/>
        <v>9.3</v>
      </c>
      <c r="G44" s="7">
        <v>0</v>
      </c>
      <c r="H44" s="7">
        <v>9.3</v>
      </c>
      <c r="I44" s="7">
        <v>0</v>
      </c>
      <c r="J44" s="7">
        <v>0</v>
      </c>
      <c r="K44" s="11"/>
      <c r="L44" s="11"/>
    </row>
    <row r="45" spans="1:12" ht="12.75">
      <c r="A45" s="3">
        <v>39</v>
      </c>
      <c r="B45" s="5"/>
      <c r="C45" s="5"/>
      <c r="D45" s="5"/>
      <c r="E45" s="5"/>
      <c r="F45" s="10">
        <f t="shared" si="0"/>
        <v>0</v>
      </c>
      <c r="G45" s="7">
        <v>0</v>
      </c>
      <c r="H45" s="7">
        <v>0</v>
      </c>
      <c r="I45" s="7">
        <v>0</v>
      </c>
      <c r="J45" s="7">
        <v>0</v>
      </c>
      <c r="K45" s="11"/>
      <c r="L45" s="11"/>
    </row>
    <row r="46" spans="1:12" ht="12.75">
      <c r="A46" s="3">
        <v>40</v>
      </c>
      <c r="B46" s="4"/>
      <c r="C46" s="4"/>
      <c r="D46" s="4"/>
      <c r="E46" s="4"/>
      <c r="F46" s="10">
        <f t="shared" si="0"/>
        <v>0</v>
      </c>
      <c r="G46" s="7">
        <v>0</v>
      </c>
      <c r="H46" s="7">
        <v>0</v>
      </c>
      <c r="I46" s="7">
        <v>0</v>
      </c>
      <c r="J46" s="7">
        <v>0</v>
      </c>
      <c r="K46" s="11"/>
      <c r="L46" s="11"/>
    </row>
    <row r="47" spans="1:12" ht="12.75">
      <c r="A47" s="3">
        <v>41</v>
      </c>
      <c r="B47" s="4"/>
      <c r="C47" s="4"/>
      <c r="D47" s="4"/>
      <c r="E47" s="4"/>
      <c r="F47" s="10">
        <f t="shared" si="0"/>
        <v>0</v>
      </c>
      <c r="G47" s="7">
        <v>0</v>
      </c>
      <c r="H47" s="7">
        <v>0</v>
      </c>
      <c r="I47" s="7">
        <v>0</v>
      </c>
      <c r="J47" s="7">
        <v>0</v>
      </c>
      <c r="K47" s="11"/>
      <c r="L47" s="11"/>
    </row>
    <row r="48" spans="1:12" ht="12.75">
      <c r="A48" s="3">
        <v>42</v>
      </c>
      <c r="B48" s="5"/>
      <c r="C48" s="5"/>
      <c r="D48" s="5"/>
      <c r="E48" s="5"/>
      <c r="F48" s="10">
        <f t="shared" si="0"/>
        <v>0</v>
      </c>
      <c r="G48" s="7">
        <v>0</v>
      </c>
      <c r="H48" s="7">
        <v>0</v>
      </c>
      <c r="I48" s="7">
        <v>0</v>
      </c>
      <c r="J48" s="7">
        <v>0</v>
      </c>
      <c r="K48" s="11"/>
      <c r="L48" s="11"/>
    </row>
    <row r="49" spans="1:12" ht="12.75">
      <c r="A49" s="3">
        <v>43</v>
      </c>
      <c r="B49" s="5"/>
      <c r="C49" s="5"/>
      <c r="D49" s="5"/>
      <c r="E49" s="5"/>
      <c r="F49" s="10">
        <f t="shared" si="0"/>
        <v>0</v>
      </c>
      <c r="G49" s="7">
        <v>0</v>
      </c>
      <c r="H49" s="7">
        <v>0</v>
      </c>
      <c r="I49" s="7">
        <v>0</v>
      </c>
      <c r="J49" s="7">
        <v>0</v>
      </c>
      <c r="K49" s="11"/>
      <c r="L49" s="11"/>
    </row>
    <row r="50" spans="1:12" ht="12.75">
      <c r="A50" s="3">
        <v>44</v>
      </c>
      <c r="B50" s="4"/>
      <c r="C50" s="4"/>
      <c r="D50" s="4"/>
      <c r="E50" s="4"/>
      <c r="F50" s="10">
        <f t="shared" si="0"/>
        <v>0</v>
      </c>
      <c r="G50" s="7">
        <v>0</v>
      </c>
      <c r="H50" s="7">
        <v>0</v>
      </c>
      <c r="I50" s="7">
        <v>0</v>
      </c>
      <c r="J50" s="7">
        <v>0</v>
      </c>
      <c r="K50" s="11"/>
      <c r="L50" s="11"/>
    </row>
    <row r="51" spans="1:12" ht="12.75">
      <c r="A51" s="3">
        <v>45</v>
      </c>
      <c r="B51" s="4"/>
      <c r="C51" s="4"/>
      <c r="D51" s="4"/>
      <c r="E51" s="4"/>
      <c r="F51" s="10">
        <f t="shared" si="0"/>
        <v>0</v>
      </c>
      <c r="G51" s="7">
        <v>0</v>
      </c>
      <c r="H51" s="7">
        <v>0</v>
      </c>
      <c r="I51" s="7">
        <v>0</v>
      </c>
      <c r="J51" s="7">
        <v>0</v>
      </c>
      <c r="K51" s="11"/>
      <c r="L51" s="11"/>
    </row>
    <row r="52" spans="1:12" ht="12.75">
      <c r="A52" s="3">
        <v>46</v>
      </c>
      <c r="B52" s="5"/>
      <c r="C52" s="5"/>
      <c r="D52" s="5"/>
      <c r="E52" s="5"/>
      <c r="F52" s="10">
        <f t="shared" si="0"/>
        <v>0</v>
      </c>
      <c r="G52" s="7">
        <v>0</v>
      </c>
      <c r="H52" s="7">
        <v>0</v>
      </c>
      <c r="I52" s="7">
        <v>0</v>
      </c>
      <c r="J52" s="7">
        <v>0</v>
      </c>
      <c r="K52" s="11"/>
      <c r="L52" s="11"/>
    </row>
    <row r="53" spans="1:12" ht="12.75">
      <c r="A53" s="3">
        <v>47</v>
      </c>
      <c r="B53" s="4"/>
      <c r="C53" s="4"/>
      <c r="D53" s="4"/>
      <c r="E53" s="5"/>
      <c r="F53" s="10">
        <f t="shared" si="0"/>
        <v>0</v>
      </c>
      <c r="G53" s="7">
        <v>0</v>
      </c>
      <c r="H53" s="7">
        <v>0</v>
      </c>
      <c r="I53" s="7">
        <v>0</v>
      </c>
      <c r="J53" s="7">
        <v>0</v>
      </c>
      <c r="K53" s="11"/>
      <c r="L53" s="11"/>
    </row>
    <row r="54" spans="1:12" ht="12.75">
      <c r="A54" s="3">
        <v>48</v>
      </c>
      <c r="B54" s="4"/>
      <c r="C54" s="4"/>
      <c r="D54" s="5"/>
      <c r="E54" s="4"/>
      <c r="F54" s="10">
        <f t="shared" si="0"/>
        <v>0</v>
      </c>
      <c r="G54" s="7">
        <v>0</v>
      </c>
      <c r="H54" s="7">
        <v>0</v>
      </c>
      <c r="I54" s="7">
        <v>0</v>
      </c>
      <c r="J54" s="7">
        <v>0</v>
      </c>
      <c r="K54" s="11"/>
      <c r="L54" s="11"/>
    </row>
    <row r="55" spans="1:12" ht="12.75">
      <c r="A55" s="3">
        <v>49</v>
      </c>
      <c r="B55" s="4"/>
      <c r="C55" s="4"/>
      <c r="D55" s="4"/>
      <c r="E55" s="4"/>
      <c r="F55" s="10">
        <f t="shared" si="0"/>
        <v>0</v>
      </c>
      <c r="G55" s="7">
        <v>0</v>
      </c>
      <c r="H55" s="7">
        <v>0</v>
      </c>
      <c r="I55" s="7">
        <v>0</v>
      </c>
      <c r="J55" s="7">
        <v>0</v>
      </c>
      <c r="K55" s="11"/>
      <c r="L55" s="11"/>
    </row>
    <row r="56" spans="1:12" ht="12.75">
      <c r="A56" s="3">
        <v>50</v>
      </c>
      <c r="B56" s="5"/>
      <c r="C56" s="5"/>
      <c r="D56" s="5"/>
      <c r="E56" s="5"/>
      <c r="F56" s="10">
        <f t="shared" si="0"/>
        <v>0</v>
      </c>
      <c r="G56" s="7">
        <v>0</v>
      </c>
      <c r="H56" s="7">
        <v>0</v>
      </c>
      <c r="I56" s="7">
        <v>0</v>
      </c>
      <c r="J56" s="7">
        <v>0</v>
      </c>
      <c r="K56" s="11"/>
      <c r="L56" s="11"/>
    </row>
    <row r="57" spans="1:12" ht="12.75">
      <c r="A57" s="3">
        <v>51</v>
      </c>
      <c r="B57" s="4"/>
      <c r="C57" s="4"/>
      <c r="D57" s="4"/>
      <c r="E57" s="5"/>
      <c r="F57" s="10">
        <f t="shared" si="0"/>
        <v>0</v>
      </c>
      <c r="G57" s="7">
        <v>0</v>
      </c>
      <c r="H57" s="7">
        <v>0</v>
      </c>
      <c r="I57" s="7">
        <v>0</v>
      </c>
      <c r="J57" s="7">
        <v>0</v>
      </c>
      <c r="K57" s="11"/>
      <c r="L57" s="11"/>
    </row>
    <row r="58" spans="1:12" ht="12.75">
      <c r="A58" s="3">
        <v>52</v>
      </c>
      <c r="B58" s="5"/>
      <c r="C58" s="5"/>
      <c r="D58" s="5"/>
      <c r="E58" s="5"/>
      <c r="F58" s="10">
        <f t="shared" si="0"/>
        <v>0</v>
      </c>
      <c r="G58" s="7">
        <v>0</v>
      </c>
      <c r="H58" s="7">
        <v>0</v>
      </c>
      <c r="I58" s="7">
        <v>0</v>
      </c>
      <c r="J58" s="7">
        <v>0</v>
      </c>
      <c r="K58" s="11"/>
      <c r="L58" s="11"/>
    </row>
    <row r="59" spans="1:12" ht="12.75">
      <c r="A59" s="3">
        <v>53</v>
      </c>
      <c r="B59" s="4"/>
      <c r="C59" s="4"/>
      <c r="D59" s="4"/>
      <c r="E59" s="4"/>
      <c r="F59" s="10">
        <f t="shared" si="0"/>
        <v>0</v>
      </c>
      <c r="G59" s="7">
        <v>0</v>
      </c>
      <c r="H59" s="7">
        <v>0</v>
      </c>
      <c r="I59" s="7">
        <v>0</v>
      </c>
      <c r="J59" s="7">
        <v>0</v>
      </c>
      <c r="K59" s="11"/>
      <c r="L59" s="11"/>
    </row>
    <row r="60" spans="1:12" ht="12.75">
      <c r="A60" s="3">
        <v>54</v>
      </c>
      <c r="B60" s="4"/>
      <c r="C60" s="4"/>
      <c r="D60" s="4"/>
      <c r="E60" s="4"/>
      <c r="F60" s="10">
        <f t="shared" si="0"/>
        <v>0</v>
      </c>
      <c r="G60" s="7">
        <v>0</v>
      </c>
      <c r="H60" s="7">
        <v>0</v>
      </c>
      <c r="I60" s="7">
        <v>0</v>
      </c>
      <c r="J60" s="7">
        <v>0</v>
      </c>
      <c r="K60" s="11"/>
      <c r="L60" s="11"/>
    </row>
    <row r="61" spans="1:12" ht="12.75">
      <c r="A61" s="3">
        <v>55</v>
      </c>
      <c r="B61" s="5"/>
      <c r="C61" s="5"/>
      <c r="D61" s="5"/>
      <c r="E61" s="4"/>
      <c r="F61" s="10">
        <f t="shared" si="0"/>
        <v>0</v>
      </c>
      <c r="G61" s="7">
        <v>0</v>
      </c>
      <c r="H61" s="7">
        <v>0</v>
      </c>
      <c r="I61" s="7">
        <v>0</v>
      </c>
      <c r="J61" s="7">
        <v>0</v>
      </c>
      <c r="K61" s="11"/>
      <c r="L61" s="11"/>
    </row>
    <row r="62" spans="1:12" ht="12.75">
      <c r="A62" s="3">
        <v>56</v>
      </c>
      <c r="B62" s="5"/>
      <c r="C62" s="5"/>
      <c r="D62" s="5"/>
      <c r="E62" s="5"/>
      <c r="F62" s="10">
        <f t="shared" si="0"/>
        <v>0</v>
      </c>
      <c r="G62" s="7">
        <v>0</v>
      </c>
      <c r="H62" s="7">
        <v>0</v>
      </c>
      <c r="I62" s="7">
        <v>0</v>
      </c>
      <c r="J62" s="7">
        <v>0</v>
      </c>
      <c r="K62" s="11"/>
      <c r="L62" s="11"/>
    </row>
    <row r="63" spans="1:12" ht="12.75">
      <c r="A63" s="3">
        <v>57</v>
      </c>
      <c r="B63" s="4"/>
      <c r="C63" s="4"/>
      <c r="D63" s="4"/>
      <c r="E63" s="4"/>
      <c r="F63" s="10">
        <f t="shared" si="0"/>
        <v>0</v>
      </c>
      <c r="G63" s="7">
        <v>0</v>
      </c>
      <c r="H63" s="7">
        <v>0</v>
      </c>
      <c r="I63" s="7">
        <v>0</v>
      </c>
      <c r="J63" s="7">
        <v>0</v>
      </c>
      <c r="K63" s="11"/>
      <c r="L63" s="11"/>
    </row>
    <row r="64" spans="1:12" ht="12.75">
      <c r="A64" s="3">
        <v>58</v>
      </c>
      <c r="B64" s="4"/>
      <c r="C64" s="4"/>
      <c r="D64" s="4"/>
      <c r="E64" s="4"/>
      <c r="F64" s="10">
        <f t="shared" si="0"/>
        <v>0</v>
      </c>
      <c r="G64" s="7">
        <v>0</v>
      </c>
      <c r="H64" s="7">
        <v>0</v>
      </c>
      <c r="I64" s="7">
        <v>0</v>
      </c>
      <c r="J64" s="7">
        <v>0</v>
      </c>
      <c r="K64" s="11"/>
      <c r="L64" s="11"/>
    </row>
    <row r="65" spans="1:12" ht="12.75">
      <c r="A65" s="3">
        <v>59</v>
      </c>
      <c r="B65" s="4"/>
      <c r="C65" s="4"/>
      <c r="D65" s="4"/>
      <c r="E65" s="4"/>
      <c r="F65" s="10">
        <f t="shared" si="0"/>
        <v>0</v>
      </c>
      <c r="G65" s="7">
        <v>0</v>
      </c>
      <c r="H65" s="7">
        <v>0</v>
      </c>
      <c r="I65" s="7">
        <v>0</v>
      </c>
      <c r="J65" s="7">
        <v>0</v>
      </c>
      <c r="K65" s="11"/>
      <c r="L65" s="11"/>
    </row>
    <row r="66" spans="1:12" ht="12.75">
      <c r="A66" s="3">
        <v>60</v>
      </c>
      <c r="B66" s="4"/>
      <c r="C66" s="4"/>
      <c r="D66" s="4"/>
      <c r="E66" s="5"/>
      <c r="F66" s="10">
        <f t="shared" si="0"/>
        <v>0</v>
      </c>
      <c r="G66" s="7">
        <v>0</v>
      </c>
      <c r="H66" s="7">
        <v>0</v>
      </c>
      <c r="I66" s="7">
        <v>0</v>
      </c>
      <c r="J66" s="7">
        <v>0</v>
      </c>
      <c r="K66" s="11"/>
      <c r="L66" s="11"/>
    </row>
    <row r="67" spans="1:12" ht="12.75">
      <c r="A67" s="3">
        <v>61</v>
      </c>
      <c r="B67" s="4"/>
      <c r="C67" s="4"/>
      <c r="D67" s="4"/>
      <c r="E67" s="4"/>
      <c r="F67" s="10">
        <f t="shared" si="0"/>
        <v>0</v>
      </c>
      <c r="G67" s="7">
        <v>0</v>
      </c>
      <c r="H67" s="7">
        <v>0</v>
      </c>
      <c r="I67" s="7">
        <v>0</v>
      </c>
      <c r="J67" s="7">
        <v>0</v>
      </c>
      <c r="K67" s="11"/>
      <c r="L67" s="11"/>
    </row>
    <row r="68" spans="1:12" ht="12.75">
      <c r="A68" s="3">
        <v>62</v>
      </c>
      <c r="B68" s="4"/>
      <c r="C68" s="4"/>
      <c r="D68" s="4"/>
      <c r="E68" s="4"/>
      <c r="F68" s="10">
        <f t="shared" si="0"/>
        <v>0</v>
      </c>
      <c r="G68" s="7">
        <v>0</v>
      </c>
      <c r="H68" s="7">
        <v>0</v>
      </c>
      <c r="I68" s="7">
        <v>0</v>
      </c>
      <c r="J68" s="7">
        <v>0</v>
      </c>
      <c r="K68" s="11"/>
      <c r="L68" s="11"/>
    </row>
    <row r="69" spans="1:12" ht="12.75">
      <c r="A69" s="3">
        <v>63</v>
      </c>
      <c r="B69" s="16"/>
      <c r="C69" s="16"/>
      <c r="D69" s="4"/>
      <c r="E69" s="4"/>
      <c r="F69" s="10">
        <f t="shared" si="0"/>
        <v>0</v>
      </c>
      <c r="G69" s="7">
        <v>0</v>
      </c>
      <c r="H69" s="7">
        <v>0</v>
      </c>
      <c r="I69" s="7">
        <v>0</v>
      </c>
      <c r="J69" s="7">
        <v>0</v>
      </c>
      <c r="K69" s="11"/>
      <c r="L69" s="11"/>
    </row>
    <row r="70" spans="1:12" ht="12.75">
      <c r="A70" s="3">
        <v>64</v>
      </c>
      <c r="B70" s="5"/>
      <c r="C70" s="5"/>
      <c r="D70" s="5"/>
      <c r="E70" s="5"/>
      <c r="F70" s="10">
        <f t="shared" si="0"/>
        <v>0</v>
      </c>
      <c r="G70" s="7">
        <v>0</v>
      </c>
      <c r="H70" s="7">
        <v>0</v>
      </c>
      <c r="I70" s="7">
        <v>0</v>
      </c>
      <c r="J70" s="7">
        <v>0</v>
      </c>
      <c r="K70" s="11"/>
      <c r="L70" s="11"/>
    </row>
    <row r="71" spans="1:12" ht="12.75">
      <c r="A71" s="3">
        <v>65</v>
      </c>
      <c r="B71" s="4"/>
      <c r="C71" s="4"/>
      <c r="D71" s="4"/>
      <c r="E71" s="4"/>
      <c r="F71" s="10">
        <f t="shared" si="0"/>
        <v>0</v>
      </c>
      <c r="G71" s="7">
        <v>0</v>
      </c>
      <c r="H71" s="7">
        <v>0</v>
      </c>
      <c r="I71" s="7">
        <v>0</v>
      </c>
      <c r="J71" s="7">
        <v>0</v>
      </c>
      <c r="K71" s="11"/>
      <c r="L71" s="11"/>
    </row>
    <row r="72" spans="1:12" ht="12.75">
      <c r="A72" s="3">
        <v>66</v>
      </c>
      <c r="B72" s="4"/>
      <c r="C72" s="4"/>
      <c r="D72" s="4"/>
      <c r="E72" s="4"/>
      <c r="F72" s="10">
        <f t="shared" si="0"/>
        <v>0</v>
      </c>
      <c r="G72" s="7">
        <v>0</v>
      </c>
      <c r="H72" s="7">
        <v>0</v>
      </c>
      <c r="I72" s="7">
        <v>0</v>
      </c>
      <c r="J72" s="7">
        <v>0</v>
      </c>
      <c r="K72" s="11"/>
      <c r="L72" s="11"/>
    </row>
    <row r="73" spans="1:12" ht="12.75">
      <c r="A73" s="3">
        <v>67</v>
      </c>
      <c r="B73" s="4"/>
      <c r="C73" s="4"/>
      <c r="D73" s="4"/>
      <c r="E73" s="4"/>
      <c r="F73" s="10">
        <f aca="true" t="shared" si="1" ref="F73:F85">+G73+H73+I73+J73</f>
        <v>0</v>
      </c>
      <c r="G73" s="7">
        <v>0</v>
      </c>
      <c r="H73" s="7">
        <v>0</v>
      </c>
      <c r="I73" s="7">
        <v>0</v>
      </c>
      <c r="J73" s="7">
        <v>0</v>
      </c>
      <c r="K73" s="11"/>
      <c r="L73" s="11"/>
    </row>
    <row r="74" spans="1:12" ht="12.75">
      <c r="A74" s="3">
        <v>68</v>
      </c>
      <c r="B74" s="5"/>
      <c r="C74" s="5"/>
      <c r="D74" s="5"/>
      <c r="E74" s="5"/>
      <c r="F74" s="10">
        <f t="shared" si="1"/>
        <v>0</v>
      </c>
      <c r="G74" s="7">
        <v>0</v>
      </c>
      <c r="H74" s="7">
        <v>0</v>
      </c>
      <c r="I74" s="7">
        <v>0</v>
      </c>
      <c r="J74" s="7">
        <v>0</v>
      </c>
      <c r="K74" s="11"/>
      <c r="L74" s="11"/>
    </row>
    <row r="75" spans="1:12" ht="12.75">
      <c r="A75" s="3">
        <v>69</v>
      </c>
      <c r="B75" s="4"/>
      <c r="C75" s="4"/>
      <c r="D75" s="4" t="s">
        <v>109</v>
      </c>
      <c r="E75" s="4" t="s">
        <v>109</v>
      </c>
      <c r="F75" s="10">
        <f t="shared" si="1"/>
        <v>0</v>
      </c>
      <c r="G75" s="7">
        <v>0</v>
      </c>
      <c r="H75" s="7">
        <v>0</v>
      </c>
      <c r="I75" s="7">
        <v>0</v>
      </c>
      <c r="J75" s="7">
        <v>0</v>
      </c>
      <c r="K75" s="11"/>
      <c r="L75" s="11"/>
    </row>
    <row r="76" spans="1:12" ht="12.75">
      <c r="A76" s="3">
        <v>70</v>
      </c>
      <c r="B76" s="4" t="s">
        <v>109</v>
      </c>
      <c r="C76" s="4"/>
      <c r="D76" s="4" t="s">
        <v>109</v>
      </c>
      <c r="E76" s="4" t="s">
        <v>109</v>
      </c>
      <c r="F76" s="10">
        <f t="shared" si="1"/>
        <v>0</v>
      </c>
      <c r="G76" s="7">
        <v>0</v>
      </c>
      <c r="H76" s="7">
        <v>0</v>
      </c>
      <c r="I76" s="7">
        <v>0</v>
      </c>
      <c r="J76" s="7">
        <v>0</v>
      </c>
      <c r="K76" s="11"/>
      <c r="L76" s="11"/>
    </row>
    <row r="77" spans="1:12" ht="12.75">
      <c r="A77" s="3">
        <v>71</v>
      </c>
      <c r="B77" s="4" t="s">
        <v>109</v>
      </c>
      <c r="C77" s="4"/>
      <c r="D77" s="4" t="s">
        <v>109</v>
      </c>
      <c r="E77" s="4" t="s">
        <v>109</v>
      </c>
      <c r="F77" s="10">
        <f t="shared" si="1"/>
        <v>0</v>
      </c>
      <c r="G77" s="7">
        <v>0</v>
      </c>
      <c r="H77" s="7">
        <v>0</v>
      </c>
      <c r="I77" s="7">
        <v>0</v>
      </c>
      <c r="J77" s="7">
        <v>0</v>
      </c>
      <c r="K77" s="11"/>
      <c r="L77" s="11"/>
    </row>
    <row r="78" spans="1:12" ht="12.75">
      <c r="A78" s="3">
        <v>72</v>
      </c>
      <c r="B78" s="4" t="s">
        <v>109</v>
      </c>
      <c r="C78" s="4"/>
      <c r="D78" s="4" t="s">
        <v>109</v>
      </c>
      <c r="E78" s="4" t="s">
        <v>109</v>
      </c>
      <c r="F78" s="10">
        <f t="shared" si="1"/>
        <v>0</v>
      </c>
      <c r="G78" s="7">
        <v>0</v>
      </c>
      <c r="H78" s="7">
        <v>0</v>
      </c>
      <c r="I78" s="7">
        <v>0</v>
      </c>
      <c r="J78" s="7">
        <v>0</v>
      </c>
      <c r="K78" s="11"/>
      <c r="L78" s="11"/>
    </row>
    <row r="79" spans="1:12" ht="12.75">
      <c r="A79" s="3">
        <v>73</v>
      </c>
      <c r="B79" s="4" t="s">
        <v>109</v>
      </c>
      <c r="C79" s="4"/>
      <c r="D79" s="4" t="s">
        <v>109</v>
      </c>
      <c r="E79" s="4" t="s">
        <v>109</v>
      </c>
      <c r="F79" s="10">
        <f t="shared" si="1"/>
        <v>0</v>
      </c>
      <c r="G79" s="7">
        <v>0</v>
      </c>
      <c r="H79" s="7">
        <v>0</v>
      </c>
      <c r="I79" s="7">
        <v>0</v>
      </c>
      <c r="J79" s="7">
        <v>0</v>
      </c>
      <c r="K79" s="11"/>
      <c r="L79" s="11"/>
    </row>
    <row r="80" spans="1:12" ht="12.75">
      <c r="A80" s="3">
        <v>74</v>
      </c>
      <c r="B80" s="4" t="s">
        <v>109</v>
      </c>
      <c r="C80" s="4"/>
      <c r="D80" s="4" t="s">
        <v>109</v>
      </c>
      <c r="E80" s="4" t="s">
        <v>109</v>
      </c>
      <c r="F80" s="10">
        <f t="shared" si="1"/>
        <v>0</v>
      </c>
      <c r="G80" s="7">
        <v>0</v>
      </c>
      <c r="H80" s="7">
        <v>0</v>
      </c>
      <c r="I80" s="7">
        <v>0</v>
      </c>
      <c r="J80" s="7">
        <v>0</v>
      </c>
      <c r="K80" s="11"/>
      <c r="L80" s="11"/>
    </row>
    <row r="81" spans="1:12" ht="12.75">
      <c r="A81" s="3">
        <v>75</v>
      </c>
      <c r="B81" s="4" t="s">
        <v>109</v>
      </c>
      <c r="C81" s="4"/>
      <c r="D81" s="4" t="s">
        <v>109</v>
      </c>
      <c r="E81" s="4" t="s">
        <v>109</v>
      </c>
      <c r="F81" s="10">
        <f t="shared" si="1"/>
        <v>0</v>
      </c>
      <c r="G81" s="7">
        <v>0</v>
      </c>
      <c r="H81" s="7">
        <v>0</v>
      </c>
      <c r="I81" s="7">
        <v>0</v>
      </c>
      <c r="J81" s="7">
        <v>0</v>
      </c>
      <c r="K81" s="11"/>
      <c r="L81" s="11"/>
    </row>
    <row r="82" spans="1:12" ht="12.75">
      <c r="A82" s="3">
        <v>76</v>
      </c>
      <c r="B82" s="4" t="s">
        <v>109</v>
      </c>
      <c r="C82" s="4"/>
      <c r="D82" s="4" t="s">
        <v>109</v>
      </c>
      <c r="E82" s="4" t="s">
        <v>109</v>
      </c>
      <c r="F82" s="10">
        <f t="shared" si="1"/>
        <v>0</v>
      </c>
      <c r="G82" s="7">
        <v>0</v>
      </c>
      <c r="H82" s="7">
        <v>0</v>
      </c>
      <c r="I82" s="7">
        <v>0</v>
      </c>
      <c r="J82" s="7">
        <v>0</v>
      </c>
      <c r="K82" s="11"/>
      <c r="L82" s="11"/>
    </row>
    <row r="83" spans="1:12" ht="12.75">
      <c r="A83" s="3">
        <v>77</v>
      </c>
      <c r="B83" s="4" t="s">
        <v>109</v>
      </c>
      <c r="C83" s="4"/>
      <c r="D83" s="4" t="s">
        <v>109</v>
      </c>
      <c r="E83" s="4" t="s">
        <v>109</v>
      </c>
      <c r="F83" s="10">
        <f t="shared" si="1"/>
        <v>0</v>
      </c>
      <c r="G83" s="7">
        <v>0</v>
      </c>
      <c r="H83" s="7">
        <v>0</v>
      </c>
      <c r="I83" s="7">
        <v>0</v>
      </c>
      <c r="J83" s="7">
        <v>0</v>
      </c>
      <c r="K83" s="11"/>
      <c r="L83" s="11"/>
    </row>
    <row r="84" spans="1:12" ht="12.75">
      <c r="A84" s="3">
        <v>78</v>
      </c>
      <c r="B84" s="4" t="s">
        <v>109</v>
      </c>
      <c r="C84" s="4"/>
      <c r="D84" s="4" t="s">
        <v>109</v>
      </c>
      <c r="E84" s="4" t="s">
        <v>109</v>
      </c>
      <c r="F84" s="10">
        <f t="shared" si="1"/>
        <v>0</v>
      </c>
      <c r="G84" s="7">
        <v>0</v>
      </c>
      <c r="H84" s="7">
        <v>0</v>
      </c>
      <c r="I84" s="7">
        <v>0</v>
      </c>
      <c r="J84" s="7">
        <v>0</v>
      </c>
      <c r="K84" s="11"/>
      <c r="L84" s="11"/>
    </row>
    <row r="85" spans="1:12" ht="12.75">
      <c r="A85" s="3">
        <v>79</v>
      </c>
      <c r="B85" s="4" t="s">
        <v>109</v>
      </c>
      <c r="C85" s="4"/>
      <c r="D85" s="4" t="s">
        <v>109</v>
      </c>
      <c r="E85" s="4" t="s">
        <v>109</v>
      </c>
      <c r="F85" s="10">
        <f t="shared" si="1"/>
        <v>0</v>
      </c>
      <c r="G85" s="7">
        <v>0</v>
      </c>
      <c r="H85" s="7">
        <v>0</v>
      </c>
      <c r="I85" s="7">
        <v>0</v>
      </c>
      <c r="J85" s="7">
        <v>0</v>
      </c>
      <c r="K85" s="11"/>
      <c r="L85" s="11"/>
    </row>
  </sheetData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landscape" paperSize="9" scale="86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22.00390625" style="0" customWidth="1"/>
    <col min="4" max="4" width="17.00390625" style="0" customWidth="1"/>
    <col min="5" max="5" width="10.421875" style="0" customWidth="1"/>
    <col min="6" max="12" width="9.7109375" style="0" customWidth="1"/>
    <col min="13" max="16384" width="11.421875" style="0" customWidth="1"/>
  </cols>
  <sheetData>
    <row r="1" ht="12.75">
      <c r="A1" s="2"/>
    </row>
    <row r="2" spans="1:9" ht="12.75">
      <c r="A2" s="1" t="s">
        <v>0</v>
      </c>
      <c r="B2" s="1"/>
      <c r="C2" s="1"/>
      <c r="D2" s="1"/>
      <c r="E2" s="1"/>
      <c r="F2" s="1"/>
      <c r="G2" s="1"/>
      <c r="H2" s="1" t="s">
        <v>109</v>
      </c>
      <c r="I2" s="1" t="s">
        <v>109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346</v>
      </c>
      <c r="B4" s="1"/>
      <c r="C4" s="1"/>
      <c r="D4" s="1"/>
      <c r="E4" s="1"/>
      <c r="F4" s="1"/>
      <c r="G4" s="1"/>
      <c r="H4" s="1" t="s">
        <v>109</v>
      </c>
      <c r="I4" s="1" t="s">
        <v>109</v>
      </c>
    </row>
    <row r="5" ht="12.75">
      <c r="A5" s="2"/>
    </row>
    <row r="6" spans="1:12" ht="12.75">
      <c r="A6" s="3" t="s">
        <v>110</v>
      </c>
      <c r="B6" t="s">
        <v>111</v>
      </c>
      <c r="C6" t="s">
        <v>112</v>
      </c>
      <c r="D6" s="17" t="s">
        <v>113</v>
      </c>
      <c r="E6" s="17" t="s">
        <v>114</v>
      </c>
      <c r="F6" s="9" t="s">
        <v>4</v>
      </c>
      <c r="G6" s="6" t="s">
        <v>115</v>
      </c>
      <c r="H6" s="6" t="s">
        <v>116</v>
      </c>
      <c r="I6" s="6" t="s">
        <v>117</v>
      </c>
      <c r="J6" s="6" t="s">
        <v>118</v>
      </c>
      <c r="K6" s="6"/>
      <c r="L6" s="6"/>
    </row>
    <row r="7" spans="1:12" ht="12.75">
      <c r="A7" s="3">
        <v>1</v>
      </c>
      <c r="B7" s="22" t="s">
        <v>347</v>
      </c>
      <c r="C7" s="22" t="s">
        <v>348</v>
      </c>
      <c r="D7" s="22" t="s">
        <v>225</v>
      </c>
      <c r="E7" s="22" t="s">
        <v>126</v>
      </c>
      <c r="F7" s="10">
        <f>+G7+H7+I7+J7-I7</f>
        <v>98.30000000000001</v>
      </c>
      <c r="G7" s="7">
        <v>33</v>
      </c>
      <c r="H7" s="7">
        <v>32.3</v>
      </c>
      <c r="I7" s="7">
        <v>31</v>
      </c>
      <c r="J7" s="7">
        <v>33</v>
      </c>
      <c r="K7" s="11"/>
      <c r="L7" s="11"/>
    </row>
    <row r="8" spans="1:12" ht="12.75">
      <c r="A8" s="3">
        <v>2</v>
      </c>
      <c r="B8" s="22" t="s">
        <v>354</v>
      </c>
      <c r="C8" s="22" t="s">
        <v>355</v>
      </c>
      <c r="D8" s="22" t="s">
        <v>131</v>
      </c>
      <c r="E8" s="22" t="s">
        <v>409</v>
      </c>
      <c r="F8" s="10">
        <f aca="true" t="shared" si="0" ref="F8:F69">+G8+H8+I8+J8</f>
        <v>93.3</v>
      </c>
      <c r="G8" s="7">
        <v>0</v>
      </c>
      <c r="H8" s="7">
        <v>29.3</v>
      </c>
      <c r="I8" s="7">
        <v>34</v>
      </c>
      <c r="J8" s="7">
        <v>30</v>
      </c>
      <c r="K8" s="11"/>
      <c r="L8" s="11"/>
    </row>
    <row r="9" spans="1:12" ht="12.75">
      <c r="A9" s="3">
        <v>3</v>
      </c>
      <c r="B9" s="22" t="s">
        <v>356</v>
      </c>
      <c r="C9" s="22" t="s">
        <v>357</v>
      </c>
      <c r="D9" s="22" t="s">
        <v>225</v>
      </c>
      <c r="E9" s="22" t="s">
        <v>409</v>
      </c>
      <c r="F9" s="10">
        <f t="shared" si="0"/>
        <v>84.3</v>
      </c>
      <c r="G9" s="7">
        <v>0</v>
      </c>
      <c r="H9" s="7">
        <v>27.3</v>
      </c>
      <c r="I9" s="7">
        <v>29</v>
      </c>
      <c r="J9" s="7">
        <v>28</v>
      </c>
      <c r="K9" s="11"/>
      <c r="L9" s="11"/>
    </row>
    <row r="10" spans="1:12" ht="12.75">
      <c r="A10" s="3">
        <v>4</v>
      </c>
      <c r="B10" s="22" t="s">
        <v>350</v>
      </c>
      <c r="C10" s="22" t="s">
        <v>351</v>
      </c>
      <c r="D10" s="22" t="s">
        <v>131</v>
      </c>
      <c r="E10" s="22" t="s">
        <v>122</v>
      </c>
      <c r="F10" s="10">
        <f>+G10+H10+I10+J10-H10</f>
        <v>72</v>
      </c>
      <c r="G10" s="7">
        <v>24</v>
      </c>
      <c r="H10" s="7">
        <v>21.3</v>
      </c>
      <c r="I10" s="7">
        <v>22</v>
      </c>
      <c r="J10" s="7">
        <v>26</v>
      </c>
      <c r="K10" s="11"/>
      <c r="L10" s="11"/>
    </row>
    <row r="11" spans="1:12" ht="12.75">
      <c r="A11" s="3">
        <v>5</v>
      </c>
      <c r="B11" s="22" t="s">
        <v>352</v>
      </c>
      <c r="C11" s="22" t="s">
        <v>353</v>
      </c>
      <c r="D11" s="22" t="s">
        <v>121</v>
      </c>
      <c r="E11" s="22" t="s">
        <v>122</v>
      </c>
      <c r="F11" s="10">
        <f>+G11+H11+I11+J11</f>
        <v>53</v>
      </c>
      <c r="G11" s="7">
        <v>30</v>
      </c>
      <c r="H11" s="7">
        <v>0</v>
      </c>
      <c r="I11" s="7">
        <v>23</v>
      </c>
      <c r="J11" s="7">
        <v>0</v>
      </c>
      <c r="K11" s="11"/>
      <c r="L11" s="11"/>
    </row>
    <row r="12" spans="1:12" ht="12.75">
      <c r="A12" s="3">
        <v>6</v>
      </c>
      <c r="B12" s="22" t="s">
        <v>349</v>
      </c>
      <c r="C12" s="22" t="s">
        <v>403</v>
      </c>
      <c r="D12" s="22" t="s">
        <v>174</v>
      </c>
      <c r="E12" s="22" t="s">
        <v>409</v>
      </c>
      <c r="F12" s="10">
        <f t="shared" si="0"/>
        <v>51.3</v>
      </c>
      <c r="G12" s="7">
        <v>28</v>
      </c>
      <c r="H12" s="7">
        <v>23.3</v>
      </c>
      <c r="I12" s="7">
        <v>0</v>
      </c>
      <c r="J12" s="7">
        <v>0</v>
      </c>
      <c r="K12" s="11"/>
      <c r="L12" s="11"/>
    </row>
    <row r="13" spans="1:12" ht="12.75">
      <c r="A13" s="3">
        <v>7</v>
      </c>
      <c r="B13" s="27" t="s">
        <v>469</v>
      </c>
      <c r="C13" s="27" t="s">
        <v>470</v>
      </c>
      <c r="D13" s="26" t="s">
        <v>471</v>
      </c>
      <c r="E13" s="26" t="s">
        <v>122</v>
      </c>
      <c r="F13" s="10">
        <f t="shared" si="0"/>
        <v>43</v>
      </c>
      <c r="G13" s="7">
        <v>0</v>
      </c>
      <c r="H13" s="7">
        <v>0</v>
      </c>
      <c r="I13" s="7">
        <v>21</v>
      </c>
      <c r="J13" s="7">
        <v>22</v>
      </c>
      <c r="K13" s="11"/>
      <c r="L13" s="11"/>
    </row>
    <row r="14" spans="1:12" ht="12.75">
      <c r="A14" s="3">
        <v>8</v>
      </c>
      <c r="B14" s="27" t="s">
        <v>465</v>
      </c>
      <c r="C14" s="27" t="s">
        <v>466</v>
      </c>
      <c r="D14" s="26" t="s">
        <v>269</v>
      </c>
      <c r="E14" s="26" t="s">
        <v>409</v>
      </c>
      <c r="F14" s="10">
        <f t="shared" si="0"/>
        <v>27</v>
      </c>
      <c r="G14" s="7">
        <v>0</v>
      </c>
      <c r="H14" s="7">
        <v>0</v>
      </c>
      <c r="I14" s="7">
        <v>27</v>
      </c>
      <c r="J14" s="7">
        <v>0</v>
      </c>
      <c r="K14" s="11"/>
      <c r="L14" s="11"/>
    </row>
    <row r="15" spans="1:12" ht="12.75">
      <c r="A15" s="3">
        <v>9</v>
      </c>
      <c r="B15" s="22" t="s">
        <v>358</v>
      </c>
      <c r="C15" s="22" t="s">
        <v>359</v>
      </c>
      <c r="D15" s="22" t="s">
        <v>121</v>
      </c>
      <c r="E15" s="22" t="s">
        <v>126</v>
      </c>
      <c r="F15" s="10">
        <f t="shared" si="0"/>
        <v>26</v>
      </c>
      <c r="G15" s="7">
        <v>26</v>
      </c>
      <c r="H15" s="7">
        <v>0</v>
      </c>
      <c r="I15" s="7">
        <v>0</v>
      </c>
      <c r="J15" s="7">
        <v>0</v>
      </c>
      <c r="K15" s="11"/>
      <c r="L15" s="11"/>
    </row>
    <row r="16" spans="1:12" ht="12.75">
      <c r="A16" s="3">
        <v>10</v>
      </c>
      <c r="B16" s="22" t="s">
        <v>178</v>
      </c>
      <c r="C16" s="22" t="s">
        <v>360</v>
      </c>
      <c r="D16" s="22" t="s">
        <v>121</v>
      </c>
      <c r="E16" s="22" t="s">
        <v>409</v>
      </c>
      <c r="F16" s="10">
        <f t="shared" si="0"/>
        <v>25.3</v>
      </c>
      <c r="G16" s="7">
        <v>0</v>
      </c>
      <c r="H16" s="7">
        <v>25.3</v>
      </c>
      <c r="I16" s="7">
        <v>0</v>
      </c>
      <c r="J16" s="7">
        <v>0</v>
      </c>
      <c r="K16" s="11"/>
      <c r="L16" s="11"/>
    </row>
    <row r="17" spans="1:12" ht="12.75">
      <c r="A17" s="3">
        <v>11</v>
      </c>
      <c r="B17" s="27" t="s">
        <v>467</v>
      </c>
      <c r="C17" s="27" t="s">
        <v>468</v>
      </c>
      <c r="D17" s="26" t="s">
        <v>131</v>
      </c>
      <c r="E17" s="26" t="s">
        <v>409</v>
      </c>
      <c r="F17" s="10">
        <f t="shared" si="0"/>
        <v>25</v>
      </c>
      <c r="G17" s="7">
        <v>0</v>
      </c>
      <c r="H17" s="7">
        <v>0</v>
      </c>
      <c r="I17" s="7">
        <v>25</v>
      </c>
      <c r="J17" s="7">
        <v>0</v>
      </c>
      <c r="K17" s="11"/>
      <c r="L17" s="11"/>
    </row>
    <row r="18" spans="1:12" ht="12.75">
      <c r="A18" s="3">
        <v>12</v>
      </c>
      <c r="B18" s="22" t="s">
        <v>499</v>
      </c>
      <c r="C18" s="22" t="s">
        <v>500</v>
      </c>
      <c r="D18" s="22" t="s">
        <v>121</v>
      </c>
      <c r="E18" s="22" t="s">
        <v>196</v>
      </c>
      <c r="F18" s="10">
        <f t="shared" si="0"/>
        <v>24</v>
      </c>
      <c r="G18" s="7">
        <v>0</v>
      </c>
      <c r="H18" s="7">
        <v>0</v>
      </c>
      <c r="I18" s="7">
        <v>0</v>
      </c>
      <c r="J18" s="7">
        <v>24</v>
      </c>
      <c r="K18" s="11"/>
      <c r="L18" s="11"/>
    </row>
    <row r="19" spans="1:12" ht="12.75">
      <c r="A19" s="3">
        <v>13</v>
      </c>
      <c r="B19" s="22" t="s">
        <v>361</v>
      </c>
      <c r="C19" s="22" t="s">
        <v>362</v>
      </c>
      <c r="D19" s="22" t="s">
        <v>125</v>
      </c>
      <c r="E19" s="22" t="s">
        <v>196</v>
      </c>
      <c r="F19" s="10">
        <f t="shared" si="0"/>
        <v>20.3</v>
      </c>
      <c r="G19" s="7">
        <v>0</v>
      </c>
      <c r="H19" s="7">
        <v>20.3</v>
      </c>
      <c r="I19" s="7">
        <v>0</v>
      </c>
      <c r="J19" s="7">
        <v>0</v>
      </c>
      <c r="K19" s="11"/>
      <c r="L19" s="11"/>
    </row>
    <row r="20" spans="1:12" ht="12.75">
      <c r="A20" s="3">
        <v>14</v>
      </c>
      <c r="B20" s="27" t="s">
        <v>472</v>
      </c>
      <c r="C20" s="27" t="s">
        <v>473</v>
      </c>
      <c r="D20" s="26" t="s">
        <v>121</v>
      </c>
      <c r="E20" s="26" t="s">
        <v>409</v>
      </c>
      <c r="F20" s="10">
        <f t="shared" si="0"/>
        <v>20</v>
      </c>
      <c r="G20" s="7">
        <v>0</v>
      </c>
      <c r="H20" s="7">
        <v>0</v>
      </c>
      <c r="I20" s="7">
        <v>20</v>
      </c>
      <c r="J20" s="7">
        <v>0</v>
      </c>
      <c r="K20" s="11"/>
      <c r="L20" s="11"/>
    </row>
    <row r="21" spans="1:12" ht="12.75">
      <c r="A21" s="3">
        <v>15</v>
      </c>
      <c r="B21" s="22" t="s">
        <v>365</v>
      </c>
      <c r="C21" s="22" t="s">
        <v>366</v>
      </c>
      <c r="D21" s="22" t="s">
        <v>174</v>
      </c>
      <c r="E21" s="22" t="s">
        <v>409</v>
      </c>
      <c r="F21" s="10">
        <f t="shared" si="0"/>
        <v>19.3</v>
      </c>
      <c r="G21" s="7">
        <v>0</v>
      </c>
      <c r="H21" s="7">
        <v>19.3</v>
      </c>
      <c r="I21" s="7">
        <v>0</v>
      </c>
      <c r="J21" s="7">
        <v>0</v>
      </c>
      <c r="K21" s="11"/>
      <c r="L21" s="11"/>
    </row>
    <row r="22" spans="1:12" ht="12.75">
      <c r="A22" s="3">
        <v>16</v>
      </c>
      <c r="B22" s="27" t="s">
        <v>474</v>
      </c>
      <c r="C22" s="27" t="s">
        <v>475</v>
      </c>
      <c r="D22" s="26" t="s">
        <v>476</v>
      </c>
      <c r="E22" s="26" t="s">
        <v>122</v>
      </c>
      <c r="F22" s="10">
        <f t="shared" si="0"/>
        <v>19</v>
      </c>
      <c r="G22" s="7">
        <v>0</v>
      </c>
      <c r="H22" s="7">
        <v>0</v>
      </c>
      <c r="I22" s="7">
        <v>19</v>
      </c>
      <c r="J22" s="7">
        <v>0</v>
      </c>
      <c r="K22" s="11"/>
      <c r="L22" s="11"/>
    </row>
    <row r="23" spans="1:12" ht="12.75">
      <c r="A23" s="3">
        <v>17</v>
      </c>
      <c r="B23" s="22" t="s">
        <v>367</v>
      </c>
      <c r="C23" s="22" t="s">
        <v>368</v>
      </c>
      <c r="D23" s="22" t="s">
        <v>121</v>
      </c>
      <c r="E23" s="22" t="s">
        <v>196</v>
      </c>
      <c r="F23" s="10">
        <f t="shared" si="0"/>
        <v>18.3</v>
      </c>
      <c r="G23" s="7">
        <v>0</v>
      </c>
      <c r="H23" s="7">
        <v>18.3</v>
      </c>
      <c r="I23" s="7">
        <v>0</v>
      </c>
      <c r="J23" s="7">
        <v>0</v>
      </c>
      <c r="K23" s="11"/>
      <c r="L23" s="11"/>
    </row>
    <row r="24" spans="1:12" ht="12.75">
      <c r="A24" s="3">
        <v>18</v>
      </c>
      <c r="B24" s="22" t="s">
        <v>363</v>
      </c>
      <c r="C24" s="22" t="s">
        <v>364</v>
      </c>
      <c r="D24" s="22" t="s">
        <v>131</v>
      </c>
      <c r="E24" s="22" t="s">
        <v>409</v>
      </c>
      <c r="F24" s="10">
        <f t="shared" si="0"/>
        <v>17.3</v>
      </c>
      <c r="G24" s="7">
        <v>0</v>
      </c>
      <c r="H24" s="7">
        <v>17.3</v>
      </c>
      <c r="I24" s="7">
        <v>0</v>
      </c>
      <c r="J24" s="7">
        <v>0</v>
      </c>
      <c r="K24" s="11"/>
      <c r="L24" s="11"/>
    </row>
    <row r="25" spans="1:12" ht="12.75">
      <c r="A25" s="3">
        <v>19</v>
      </c>
      <c r="B25" s="12"/>
      <c r="C25" s="12"/>
      <c r="D25" s="5"/>
      <c r="E25" s="5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  <c r="K25" s="11"/>
      <c r="L25" s="11"/>
    </row>
    <row r="26" spans="1:12" ht="12.75">
      <c r="A26" s="3">
        <v>20</v>
      </c>
      <c r="B26" s="12"/>
      <c r="C26" s="12"/>
      <c r="D26" s="5"/>
      <c r="E26" s="5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  <c r="K26" s="11"/>
      <c r="L26" s="11"/>
    </row>
    <row r="27" spans="1:12" ht="12.75">
      <c r="A27" s="3">
        <v>21</v>
      </c>
      <c r="B27" s="12"/>
      <c r="C27" s="12"/>
      <c r="D27" s="5"/>
      <c r="E27" s="5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11"/>
      <c r="L27" s="11"/>
    </row>
    <row r="28" spans="1:12" ht="12.75">
      <c r="A28" s="3">
        <v>22</v>
      </c>
      <c r="B28" s="12"/>
      <c r="C28" s="12"/>
      <c r="D28" s="5"/>
      <c r="E28" s="5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  <c r="K28" s="11"/>
      <c r="L28" s="11"/>
    </row>
    <row r="29" spans="1:12" ht="12.75">
      <c r="A29" s="3">
        <v>23</v>
      </c>
      <c r="B29" s="12"/>
      <c r="C29" s="12"/>
      <c r="D29" s="5"/>
      <c r="E29" s="5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11"/>
      <c r="L29" s="11"/>
    </row>
    <row r="30" spans="1:12" ht="12.75">
      <c r="A30" s="3">
        <v>24</v>
      </c>
      <c r="B30" s="12"/>
      <c r="C30" s="12"/>
      <c r="D30" s="5"/>
      <c r="E30" s="5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  <c r="K30" s="11"/>
      <c r="L30" s="11"/>
    </row>
    <row r="31" spans="1:12" ht="12.75">
      <c r="A31" s="3">
        <v>25</v>
      </c>
      <c r="B31" s="12"/>
      <c r="C31" s="12"/>
      <c r="D31" s="5"/>
      <c r="E31" s="5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  <c r="K31" s="11"/>
      <c r="L31" s="11"/>
    </row>
    <row r="32" spans="1:12" ht="12.75">
      <c r="A32" s="3">
        <v>26</v>
      </c>
      <c r="B32" s="12"/>
      <c r="C32" s="12"/>
      <c r="D32" s="5"/>
      <c r="E32" s="5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  <c r="K32" s="11"/>
      <c r="L32" s="11"/>
    </row>
    <row r="33" spans="1:12" ht="12.75">
      <c r="A33" s="3">
        <v>27</v>
      </c>
      <c r="B33" s="12"/>
      <c r="C33" s="12"/>
      <c r="D33" s="5"/>
      <c r="E33" s="5"/>
      <c r="F33" s="10">
        <f t="shared" si="0"/>
        <v>0</v>
      </c>
      <c r="G33" s="7">
        <v>0</v>
      </c>
      <c r="H33" s="7">
        <v>0</v>
      </c>
      <c r="I33" s="7">
        <v>0</v>
      </c>
      <c r="J33" s="7">
        <v>0</v>
      </c>
      <c r="K33" s="11"/>
      <c r="L33" s="11"/>
    </row>
    <row r="34" spans="1:12" ht="12.75">
      <c r="A34" s="3">
        <v>28</v>
      </c>
      <c r="B34" s="12"/>
      <c r="C34" s="12"/>
      <c r="D34" s="5"/>
      <c r="E34" s="5"/>
      <c r="F34" s="10">
        <f t="shared" si="0"/>
        <v>0</v>
      </c>
      <c r="G34" s="7">
        <v>0</v>
      </c>
      <c r="H34" s="7">
        <v>0</v>
      </c>
      <c r="I34" s="7">
        <v>0</v>
      </c>
      <c r="J34" s="7">
        <v>0</v>
      </c>
      <c r="K34" s="11"/>
      <c r="L34" s="11"/>
    </row>
    <row r="35" spans="1:12" ht="12.75">
      <c r="A35" s="3">
        <v>29</v>
      </c>
      <c r="B35" s="12"/>
      <c r="C35" s="12"/>
      <c r="D35" s="5"/>
      <c r="E35" s="5"/>
      <c r="F35" s="10">
        <f t="shared" si="0"/>
        <v>0</v>
      </c>
      <c r="G35" s="7">
        <v>0</v>
      </c>
      <c r="H35" s="7">
        <v>0</v>
      </c>
      <c r="I35" s="7">
        <v>0</v>
      </c>
      <c r="J35" s="7">
        <v>0</v>
      </c>
      <c r="K35" s="11"/>
      <c r="L35" s="11"/>
    </row>
    <row r="36" spans="1:12" ht="12.75">
      <c r="A36" s="3">
        <v>30</v>
      </c>
      <c r="B36" s="12"/>
      <c r="C36" s="12"/>
      <c r="D36" s="5"/>
      <c r="E36" s="5"/>
      <c r="F36" s="10">
        <f t="shared" si="0"/>
        <v>0</v>
      </c>
      <c r="G36" s="7">
        <v>0</v>
      </c>
      <c r="H36" s="7">
        <v>0</v>
      </c>
      <c r="I36" s="7">
        <v>0</v>
      </c>
      <c r="J36" s="7">
        <v>0</v>
      </c>
      <c r="K36" s="11"/>
      <c r="L36" s="11"/>
    </row>
    <row r="37" spans="1:12" ht="12.75">
      <c r="A37" s="3">
        <v>31</v>
      </c>
      <c r="B37" s="12"/>
      <c r="C37" s="12"/>
      <c r="D37" s="5"/>
      <c r="E37" s="5"/>
      <c r="F37" s="10">
        <f t="shared" si="0"/>
        <v>0</v>
      </c>
      <c r="G37" s="7">
        <v>0</v>
      </c>
      <c r="H37" s="7">
        <v>0</v>
      </c>
      <c r="I37" s="7">
        <v>0</v>
      </c>
      <c r="J37" s="7">
        <v>0</v>
      </c>
      <c r="K37" s="11"/>
      <c r="L37" s="11"/>
    </row>
    <row r="38" spans="1:12" ht="12.75">
      <c r="A38" s="3">
        <v>32</v>
      </c>
      <c r="B38" s="12"/>
      <c r="C38" s="12"/>
      <c r="D38" s="5"/>
      <c r="E38" s="5"/>
      <c r="F38" s="10">
        <f t="shared" si="0"/>
        <v>0</v>
      </c>
      <c r="G38" s="7">
        <v>0</v>
      </c>
      <c r="H38" s="7">
        <v>0</v>
      </c>
      <c r="I38" s="7">
        <v>0</v>
      </c>
      <c r="J38" s="7">
        <v>0</v>
      </c>
      <c r="K38" s="11"/>
      <c r="L38" s="11"/>
    </row>
    <row r="39" spans="1:12" ht="12.75">
      <c r="A39" s="3">
        <v>33</v>
      </c>
      <c r="B39" s="4" t="s">
        <v>109</v>
      </c>
      <c r="C39" s="4"/>
      <c r="D39" s="4" t="s">
        <v>109</v>
      </c>
      <c r="E39" s="5" t="s">
        <v>109</v>
      </c>
      <c r="F39" s="10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11"/>
      <c r="L39" s="11"/>
    </row>
    <row r="40" spans="1:12" ht="12.75">
      <c r="A40" s="3">
        <v>34</v>
      </c>
      <c r="B40" s="4" t="s">
        <v>109</v>
      </c>
      <c r="C40" s="4"/>
      <c r="D40" s="4" t="s">
        <v>109</v>
      </c>
      <c r="E40" s="5" t="s">
        <v>109</v>
      </c>
      <c r="F40" s="10">
        <f t="shared" si="0"/>
        <v>0</v>
      </c>
      <c r="G40" s="7">
        <v>0</v>
      </c>
      <c r="H40" s="7">
        <v>0</v>
      </c>
      <c r="I40" s="7">
        <v>0</v>
      </c>
      <c r="J40" s="7">
        <v>0</v>
      </c>
      <c r="K40" s="11"/>
      <c r="L40" s="11"/>
    </row>
    <row r="41" spans="1:12" ht="12.75">
      <c r="A41" s="3">
        <v>35</v>
      </c>
      <c r="B41" s="4" t="s">
        <v>109</v>
      </c>
      <c r="C41" s="4"/>
      <c r="D41" s="4" t="s">
        <v>109</v>
      </c>
      <c r="E41" s="5" t="s">
        <v>109</v>
      </c>
      <c r="F41" s="10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11"/>
      <c r="L41" s="11"/>
    </row>
    <row r="42" spans="1:12" ht="12.75">
      <c r="A42" s="3">
        <v>36</v>
      </c>
      <c r="B42" s="4" t="s">
        <v>109</v>
      </c>
      <c r="C42" s="4"/>
      <c r="D42" s="4" t="s">
        <v>109</v>
      </c>
      <c r="E42" s="5" t="s">
        <v>109</v>
      </c>
      <c r="F42" s="10">
        <f t="shared" si="0"/>
        <v>0</v>
      </c>
      <c r="G42" s="7">
        <v>0</v>
      </c>
      <c r="H42" s="7">
        <v>0</v>
      </c>
      <c r="I42" s="7">
        <v>0</v>
      </c>
      <c r="J42" s="7">
        <v>0</v>
      </c>
      <c r="K42" s="11"/>
      <c r="L42" s="11"/>
    </row>
    <row r="43" spans="1:12" ht="12.75">
      <c r="A43" s="3">
        <v>37</v>
      </c>
      <c r="B43" s="4" t="s">
        <v>109</v>
      </c>
      <c r="C43" s="4"/>
      <c r="D43" s="4" t="s">
        <v>109</v>
      </c>
      <c r="E43" s="5" t="s">
        <v>109</v>
      </c>
      <c r="F43" s="10">
        <f t="shared" si="0"/>
        <v>0</v>
      </c>
      <c r="G43" s="7">
        <v>0</v>
      </c>
      <c r="H43" s="7">
        <v>0</v>
      </c>
      <c r="I43" s="7">
        <v>0</v>
      </c>
      <c r="J43" s="7">
        <v>0</v>
      </c>
      <c r="K43" s="11"/>
      <c r="L43" s="11"/>
    </row>
    <row r="44" spans="1:12" ht="12.75">
      <c r="A44" s="3">
        <v>38</v>
      </c>
      <c r="B44" s="4" t="s">
        <v>109</v>
      </c>
      <c r="C44" s="4"/>
      <c r="D44" s="4" t="s">
        <v>109</v>
      </c>
      <c r="E44" s="5" t="s">
        <v>109</v>
      </c>
      <c r="F44" s="10">
        <f t="shared" si="0"/>
        <v>0</v>
      </c>
      <c r="G44" s="7">
        <v>0</v>
      </c>
      <c r="H44" s="7">
        <v>0</v>
      </c>
      <c r="I44" s="7">
        <v>0</v>
      </c>
      <c r="J44" s="7">
        <v>0</v>
      </c>
      <c r="K44" s="11"/>
      <c r="L44" s="11"/>
    </row>
    <row r="45" spans="1:12" ht="12.75">
      <c r="A45" s="3">
        <v>39</v>
      </c>
      <c r="B45" s="4" t="s">
        <v>109</v>
      </c>
      <c r="C45" s="4"/>
      <c r="D45" s="4" t="s">
        <v>109</v>
      </c>
      <c r="E45" s="5" t="s">
        <v>109</v>
      </c>
      <c r="F45" s="10">
        <f t="shared" si="0"/>
        <v>0</v>
      </c>
      <c r="G45" s="7">
        <v>0</v>
      </c>
      <c r="H45" s="7">
        <v>0</v>
      </c>
      <c r="I45" s="7">
        <v>0</v>
      </c>
      <c r="J45" s="7">
        <v>0</v>
      </c>
      <c r="K45" s="11"/>
      <c r="L45" s="11"/>
    </row>
    <row r="46" spans="1:12" ht="12.75">
      <c r="A46" s="3">
        <v>40</v>
      </c>
      <c r="B46" s="4" t="s">
        <v>109</v>
      </c>
      <c r="C46" s="4"/>
      <c r="D46" s="4" t="s">
        <v>109</v>
      </c>
      <c r="E46" s="5" t="s">
        <v>109</v>
      </c>
      <c r="F46" s="10">
        <f t="shared" si="0"/>
        <v>0</v>
      </c>
      <c r="G46" s="7">
        <v>0</v>
      </c>
      <c r="H46" s="7">
        <v>0</v>
      </c>
      <c r="I46" s="7">
        <v>0</v>
      </c>
      <c r="J46" s="7">
        <v>0</v>
      </c>
      <c r="K46" s="11"/>
      <c r="L46" s="11"/>
    </row>
    <row r="47" spans="1:12" ht="12.75">
      <c r="A47" s="3">
        <v>41</v>
      </c>
      <c r="B47" s="4" t="s">
        <v>109</v>
      </c>
      <c r="C47" s="4"/>
      <c r="D47" s="4" t="s">
        <v>109</v>
      </c>
      <c r="E47" s="5" t="s">
        <v>109</v>
      </c>
      <c r="F47" s="10">
        <f t="shared" si="0"/>
        <v>0</v>
      </c>
      <c r="G47" s="7">
        <v>0</v>
      </c>
      <c r="H47" s="7">
        <v>0</v>
      </c>
      <c r="I47" s="7">
        <v>0</v>
      </c>
      <c r="J47" s="7">
        <v>0</v>
      </c>
      <c r="K47" s="11"/>
      <c r="L47" s="11"/>
    </row>
    <row r="48" spans="1:12" ht="12.75">
      <c r="A48" s="3">
        <v>42</v>
      </c>
      <c r="B48" s="4" t="s">
        <v>109</v>
      </c>
      <c r="C48" s="4"/>
      <c r="D48" s="4" t="s">
        <v>109</v>
      </c>
      <c r="E48" s="5" t="s">
        <v>109</v>
      </c>
      <c r="F48" s="10">
        <f t="shared" si="0"/>
        <v>0</v>
      </c>
      <c r="G48" s="7">
        <v>0</v>
      </c>
      <c r="H48" s="7">
        <v>0</v>
      </c>
      <c r="I48" s="7">
        <v>0</v>
      </c>
      <c r="J48" s="7">
        <v>0</v>
      </c>
      <c r="K48" s="11"/>
      <c r="L48" s="11"/>
    </row>
    <row r="49" spans="1:12" ht="12.75">
      <c r="A49" s="3">
        <v>43</v>
      </c>
      <c r="B49" s="4" t="s">
        <v>109</v>
      </c>
      <c r="C49" s="4"/>
      <c r="D49" s="4" t="s">
        <v>109</v>
      </c>
      <c r="E49" s="5" t="s">
        <v>109</v>
      </c>
      <c r="F49" s="10">
        <f t="shared" si="0"/>
        <v>0</v>
      </c>
      <c r="G49" s="7">
        <v>0</v>
      </c>
      <c r="H49" s="7">
        <v>0</v>
      </c>
      <c r="I49" s="7">
        <v>0</v>
      </c>
      <c r="J49" s="7">
        <v>0</v>
      </c>
      <c r="K49" s="11"/>
      <c r="L49" s="11"/>
    </row>
    <row r="50" spans="1:12" ht="12.75">
      <c r="A50" s="3">
        <v>44</v>
      </c>
      <c r="B50" s="5" t="s">
        <v>109</v>
      </c>
      <c r="C50" s="5"/>
      <c r="D50" s="5" t="s">
        <v>109</v>
      </c>
      <c r="E50" s="5" t="s">
        <v>109</v>
      </c>
      <c r="F50" s="10">
        <f t="shared" si="0"/>
        <v>0</v>
      </c>
      <c r="G50" s="7">
        <v>0</v>
      </c>
      <c r="H50" s="7">
        <v>0</v>
      </c>
      <c r="I50" s="7">
        <v>0</v>
      </c>
      <c r="J50" s="7">
        <v>0</v>
      </c>
      <c r="K50" s="11"/>
      <c r="L50" s="11"/>
    </row>
    <row r="51" spans="1:12" ht="12.75">
      <c r="A51" s="3">
        <v>45</v>
      </c>
      <c r="B51" s="5" t="s">
        <v>109</v>
      </c>
      <c r="C51" s="5"/>
      <c r="D51" s="5" t="s">
        <v>109</v>
      </c>
      <c r="E51" s="5" t="s">
        <v>109</v>
      </c>
      <c r="F51" s="10">
        <f t="shared" si="0"/>
        <v>0</v>
      </c>
      <c r="G51" s="7">
        <v>0</v>
      </c>
      <c r="H51" s="7">
        <v>0</v>
      </c>
      <c r="I51" s="7">
        <v>0</v>
      </c>
      <c r="J51" s="7">
        <v>0</v>
      </c>
      <c r="K51" s="11"/>
      <c r="L51" s="11"/>
    </row>
    <row r="52" spans="1:12" ht="12.75">
      <c r="A52" s="3">
        <v>46</v>
      </c>
      <c r="B52" s="4" t="s">
        <v>109</v>
      </c>
      <c r="C52" s="4"/>
      <c r="D52" s="4" t="s">
        <v>109</v>
      </c>
      <c r="E52" s="4" t="s">
        <v>109</v>
      </c>
      <c r="F52" s="10">
        <f t="shared" si="0"/>
        <v>0</v>
      </c>
      <c r="G52" s="7">
        <v>0</v>
      </c>
      <c r="H52" s="7">
        <v>0</v>
      </c>
      <c r="I52" s="7">
        <v>0</v>
      </c>
      <c r="J52" s="7">
        <v>0</v>
      </c>
      <c r="K52" s="11"/>
      <c r="L52" s="11"/>
    </row>
    <row r="53" spans="1:12" ht="12.75">
      <c r="A53" s="3">
        <v>47</v>
      </c>
      <c r="B53" s="5" t="s">
        <v>109</v>
      </c>
      <c r="C53" s="5"/>
      <c r="D53" s="5" t="s">
        <v>109</v>
      </c>
      <c r="E53" s="5" t="s">
        <v>109</v>
      </c>
      <c r="F53" s="10">
        <f t="shared" si="0"/>
        <v>0</v>
      </c>
      <c r="G53" s="7">
        <v>0</v>
      </c>
      <c r="H53" s="7">
        <v>0</v>
      </c>
      <c r="I53" s="7">
        <v>0</v>
      </c>
      <c r="J53" s="7">
        <v>0</v>
      </c>
      <c r="K53" s="11"/>
      <c r="L53" s="11"/>
    </row>
    <row r="54" spans="1:12" ht="12.75">
      <c r="A54" s="3">
        <v>48</v>
      </c>
      <c r="B54" s="4" t="s">
        <v>109</v>
      </c>
      <c r="C54" s="4"/>
      <c r="D54" s="4" t="s">
        <v>261</v>
      </c>
      <c r="E54" s="4" t="s">
        <v>109</v>
      </c>
      <c r="F54" s="10">
        <f t="shared" si="0"/>
        <v>0</v>
      </c>
      <c r="G54" s="7">
        <v>0</v>
      </c>
      <c r="H54" s="7">
        <v>0</v>
      </c>
      <c r="I54" s="7">
        <v>0</v>
      </c>
      <c r="J54" s="7">
        <v>0</v>
      </c>
      <c r="K54" s="11"/>
      <c r="L54" s="11"/>
    </row>
    <row r="55" spans="1:12" ht="12.75">
      <c r="A55" s="3">
        <v>49</v>
      </c>
      <c r="B55" s="4" t="s">
        <v>109</v>
      </c>
      <c r="C55" s="4"/>
      <c r="D55" s="4" t="s">
        <v>109</v>
      </c>
      <c r="E55" s="4" t="s">
        <v>109</v>
      </c>
      <c r="F55" s="10">
        <f t="shared" si="0"/>
        <v>0</v>
      </c>
      <c r="G55" s="7">
        <v>0</v>
      </c>
      <c r="H55" s="7">
        <v>0</v>
      </c>
      <c r="I55" s="7">
        <v>0</v>
      </c>
      <c r="J55" s="7">
        <v>0</v>
      </c>
      <c r="K55" s="11"/>
      <c r="L55" s="11"/>
    </row>
    <row r="56" spans="1:12" ht="12.75">
      <c r="A56" s="3">
        <v>50</v>
      </c>
      <c r="B56" s="4" t="s">
        <v>109</v>
      </c>
      <c r="C56" s="4"/>
      <c r="D56" s="4" t="s">
        <v>109</v>
      </c>
      <c r="E56" s="4" t="s">
        <v>109</v>
      </c>
      <c r="F56" s="10">
        <f t="shared" si="0"/>
        <v>0</v>
      </c>
      <c r="G56" s="7">
        <v>0</v>
      </c>
      <c r="H56" s="7">
        <v>0</v>
      </c>
      <c r="I56" s="7">
        <v>0</v>
      </c>
      <c r="J56" s="7">
        <v>0</v>
      </c>
      <c r="K56" s="11"/>
      <c r="L56" s="11"/>
    </row>
    <row r="57" spans="1:12" ht="12.75">
      <c r="A57" s="3">
        <v>51</v>
      </c>
      <c r="B57" s="4" t="s">
        <v>109</v>
      </c>
      <c r="C57" s="4"/>
      <c r="D57" s="4" t="s">
        <v>261</v>
      </c>
      <c r="E57" s="4" t="s">
        <v>261</v>
      </c>
      <c r="F57" s="10">
        <f t="shared" si="0"/>
        <v>0</v>
      </c>
      <c r="G57" s="7">
        <v>0</v>
      </c>
      <c r="H57" s="7">
        <v>0</v>
      </c>
      <c r="I57" s="7">
        <v>0</v>
      </c>
      <c r="J57" s="7">
        <v>0</v>
      </c>
      <c r="K57" s="11"/>
      <c r="L57" s="11"/>
    </row>
    <row r="58" spans="1:12" ht="12.75">
      <c r="A58" s="3">
        <v>52</v>
      </c>
      <c r="B58" s="5" t="s">
        <v>109</v>
      </c>
      <c r="C58" s="5"/>
      <c r="D58" s="5" t="s">
        <v>109</v>
      </c>
      <c r="E58" s="5" t="s">
        <v>109</v>
      </c>
      <c r="F58" s="10">
        <f t="shared" si="0"/>
        <v>0</v>
      </c>
      <c r="G58" s="7">
        <v>0</v>
      </c>
      <c r="H58" s="7">
        <v>0</v>
      </c>
      <c r="I58" s="7">
        <v>0</v>
      </c>
      <c r="J58" s="7">
        <v>0</v>
      </c>
      <c r="K58" s="11"/>
      <c r="L58" s="11"/>
    </row>
    <row r="59" spans="1:12" ht="12.75">
      <c r="A59" s="3">
        <v>53</v>
      </c>
      <c r="B59" s="4" t="s">
        <v>109</v>
      </c>
      <c r="C59" s="4"/>
      <c r="D59" s="4" t="s">
        <v>109</v>
      </c>
      <c r="E59" s="4" t="s">
        <v>109</v>
      </c>
      <c r="F59" s="10">
        <f t="shared" si="0"/>
        <v>0</v>
      </c>
      <c r="G59" s="7">
        <v>0</v>
      </c>
      <c r="H59" s="7">
        <v>0</v>
      </c>
      <c r="I59" s="7">
        <v>0</v>
      </c>
      <c r="J59" s="7">
        <v>0</v>
      </c>
      <c r="K59" s="11"/>
      <c r="L59" s="11"/>
    </row>
    <row r="60" spans="1:12" ht="12.75">
      <c r="A60" s="3">
        <v>54</v>
      </c>
      <c r="B60" s="5" t="s">
        <v>109</v>
      </c>
      <c r="C60" s="5"/>
      <c r="D60" s="5" t="s">
        <v>109</v>
      </c>
      <c r="E60" s="5" t="s">
        <v>109</v>
      </c>
      <c r="F60" s="10">
        <f t="shared" si="0"/>
        <v>0</v>
      </c>
      <c r="G60" s="7">
        <v>0</v>
      </c>
      <c r="H60" s="7">
        <v>0</v>
      </c>
      <c r="I60" s="7">
        <v>0</v>
      </c>
      <c r="J60" s="7">
        <v>0</v>
      </c>
      <c r="K60" s="11"/>
      <c r="L60" s="11"/>
    </row>
    <row r="61" spans="1:12" ht="12.75">
      <c r="A61" s="3">
        <v>55</v>
      </c>
      <c r="B61" s="4" t="s">
        <v>109</v>
      </c>
      <c r="C61" s="4"/>
      <c r="D61" s="4" t="s">
        <v>109</v>
      </c>
      <c r="E61" s="4" t="s">
        <v>109</v>
      </c>
      <c r="F61" s="10">
        <f t="shared" si="0"/>
        <v>0</v>
      </c>
      <c r="G61" s="7">
        <v>0</v>
      </c>
      <c r="H61" s="7">
        <v>0</v>
      </c>
      <c r="I61" s="7">
        <v>0</v>
      </c>
      <c r="J61" s="7">
        <v>0</v>
      </c>
      <c r="K61" s="11"/>
      <c r="L61" s="11"/>
    </row>
    <row r="62" spans="1:12" ht="12.75">
      <c r="A62" s="3">
        <v>56</v>
      </c>
      <c r="B62" s="4" t="s">
        <v>109</v>
      </c>
      <c r="C62" s="4"/>
      <c r="D62" s="4" t="s">
        <v>109</v>
      </c>
      <c r="E62" s="4" t="s">
        <v>109</v>
      </c>
      <c r="F62" s="10">
        <f t="shared" si="0"/>
        <v>0</v>
      </c>
      <c r="G62" s="7">
        <v>0</v>
      </c>
      <c r="H62" s="7">
        <v>0</v>
      </c>
      <c r="I62" s="7">
        <v>0</v>
      </c>
      <c r="J62" s="7">
        <v>0</v>
      </c>
      <c r="K62" s="11"/>
      <c r="L62" s="11"/>
    </row>
    <row r="63" spans="1:12" ht="12.75">
      <c r="A63" s="3">
        <v>57</v>
      </c>
      <c r="B63" s="5" t="s">
        <v>261</v>
      </c>
      <c r="C63" s="5"/>
      <c r="D63" s="5" t="s">
        <v>109</v>
      </c>
      <c r="E63" s="5" t="s">
        <v>109</v>
      </c>
      <c r="F63" s="10">
        <f t="shared" si="0"/>
        <v>0</v>
      </c>
      <c r="G63" s="7">
        <v>0</v>
      </c>
      <c r="H63" s="7">
        <v>0</v>
      </c>
      <c r="I63" s="7">
        <v>0</v>
      </c>
      <c r="J63" s="7">
        <v>0</v>
      </c>
      <c r="K63" s="11"/>
      <c r="L63" s="11"/>
    </row>
    <row r="64" spans="1:12" ht="12.75">
      <c r="A64" s="3">
        <v>58</v>
      </c>
      <c r="B64" s="4" t="s">
        <v>109</v>
      </c>
      <c r="C64" s="4"/>
      <c r="D64" s="4" t="s">
        <v>109</v>
      </c>
      <c r="E64" s="4" t="s">
        <v>109</v>
      </c>
      <c r="F64" s="10">
        <f t="shared" si="0"/>
        <v>0</v>
      </c>
      <c r="G64" s="7">
        <v>0</v>
      </c>
      <c r="H64" s="7">
        <v>0</v>
      </c>
      <c r="I64" s="7">
        <v>0</v>
      </c>
      <c r="J64" s="7">
        <v>0</v>
      </c>
      <c r="K64" s="11"/>
      <c r="L64" s="11"/>
    </row>
    <row r="65" spans="1:12" ht="12.75">
      <c r="A65" s="3">
        <v>59</v>
      </c>
      <c r="B65" s="5" t="s">
        <v>109</v>
      </c>
      <c r="C65" s="5"/>
      <c r="D65" s="5" t="s">
        <v>109</v>
      </c>
      <c r="E65" s="5" t="s">
        <v>109</v>
      </c>
      <c r="F65" s="10">
        <f t="shared" si="0"/>
        <v>0</v>
      </c>
      <c r="G65" s="7">
        <v>0</v>
      </c>
      <c r="H65" s="7">
        <v>0</v>
      </c>
      <c r="I65" s="7">
        <v>0</v>
      </c>
      <c r="J65" s="7">
        <v>0</v>
      </c>
      <c r="K65" s="11"/>
      <c r="L65" s="11"/>
    </row>
    <row r="66" spans="1:12" ht="12.75">
      <c r="A66" s="3">
        <v>60</v>
      </c>
      <c r="B66" s="5" t="s">
        <v>109</v>
      </c>
      <c r="C66" s="5"/>
      <c r="D66" s="5" t="s">
        <v>109</v>
      </c>
      <c r="E66" s="5" t="s">
        <v>109</v>
      </c>
      <c r="F66" s="10">
        <f t="shared" si="0"/>
        <v>0</v>
      </c>
      <c r="G66" s="7">
        <v>0</v>
      </c>
      <c r="H66" s="7">
        <v>0</v>
      </c>
      <c r="I66" s="7">
        <v>0</v>
      </c>
      <c r="J66" s="7">
        <v>0</v>
      </c>
      <c r="K66" s="11"/>
      <c r="L66" s="11"/>
    </row>
    <row r="67" spans="1:12" ht="12.75">
      <c r="A67" s="3" t="s">
        <v>109</v>
      </c>
      <c r="B67" s="4" t="s">
        <v>109</v>
      </c>
      <c r="C67" s="4"/>
      <c r="D67" s="4" t="s">
        <v>109</v>
      </c>
      <c r="E67" s="4" t="s">
        <v>109</v>
      </c>
      <c r="F67" s="10">
        <f t="shared" si="0"/>
        <v>0</v>
      </c>
      <c r="G67" s="7">
        <v>0</v>
      </c>
      <c r="H67" s="7">
        <v>0</v>
      </c>
      <c r="I67" s="7">
        <v>0</v>
      </c>
      <c r="J67" s="7">
        <v>0</v>
      </c>
      <c r="K67" s="11"/>
      <c r="L67" s="11"/>
    </row>
    <row r="68" spans="1:12" ht="12.75">
      <c r="A68" s="3" t="s">
        <v>109</v>
      </c>
      <c r="B68" s="4" t="s">
        <v>109</v>
      </c>
      <c r="C68" s="4"/>
      <c r="D68" s="4" t="s">
        <v>109</v>
      </c>
      <c r="E68" s="4" t="s">
        <v>109</v>
      </c>
      <c r="F68" s="10">
        <f t="shared" si="0"/>
        <v>0</v>
      </c>
      <c r="G68" s="7">
        <v>0</v>
      </c>
      <c r="H68" s="7">
        <v>0</v>
      </c>
      <c r="I68" s="7">
        <v>0</v>
      </c>
      <c r="J68" s="7">
        <v>0</v>
      </c>
      <c r="K68" s="11"/>
      <c r="L68" s="11"/>
    </row>
    <row r="69" spans="1:12" ht="12.75">
      <c r="A69" s="3" t="s">
        <v>109</v>
      </c>
      <c r="B69" s="4" t="s">
        <v>109</v>
      </c>
      <c r="C69" s="4"/>
      <c r="D69" s="4" t="s">
        <v>109</v>
      </c>
      <c r="E69" s="4" t="s">
        <v>109</v>
      </c>
      <c r="F69" s="10">
        <f t="shared" si="0"/>
        <v>0</v>
      </c>
      <c r="G69" s="7">
        <v>0</v>
      </c>
      <c r="H69" s="7">
        <v>0</v>
      </c>
      <c r="I69" s="7">
        <v>0</v>
      </c>
      <c r="J69" s="7">
        <v>0</v>
      </c>
      <c r="K69" s="11"/>
      <c r="L69" s="11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140625" style="0" customWidth="1"/>
    <col min="2" max="2" width="27.28125" style="0" customWidth="1"/>
    <col min="3" max="3" width="20.57421875" style="0" customWidth="1"/>
    <col min="4" max="4" width="18.421875" style="0" customWidth="1"/>
    <col min="5" max="5" width="10.57421875" style="0" bestFit="1" customWidth="1"/>
    <col min="6" max="12" width="9.7109375" style="0" customWidth="1"/>
    <col min="13" max="16384" width="11.421875" style="0" customWidth="1"/>
  </cols>
  <sheetData>
    <row r="1" ht="12.75">
      <c r="A1" s="2"/>
    </row>
    <row r="2" spans="1:9" s="33" customFormat="1" ht="12.75">
      <c r="A2" s="32" t="s">
        <v>0</v>
      </c>
      <c r="B2" s="32"/>
      <c r="C2" s="32"/>
      <c r="D2" s="32"/>
      <c r="E2" s="32"/>
      <c r="F2" s="32"/>
      <c r="G2" s="32"/>
      <c r="H2" s="32" t="s">
        <v>109</v>
      </c>
      <c r="I2" s="32" t="s">
        <v>109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369</v>
      </c>
      <c r="B4" s="1"/>
      <c r="C4" s="1"/>
      <c r="D4" s="1"/>
      <c r="E4" s="1"/>
      <c r="F4" s="1"/>
      <c r="G4" s="1"/>
      <c r="H4" s="1" t="s">
        <v>109</v>
      </c>
      <c r="I4" s="1" t="s">
        <v>109</v>
      </c>
    </row>
    <row r="5" ht="12.75">
      <c r="A5" s="2"/>
    </row>
    <row r="6" spans="1:12" ht="12.75">
      <c r="A6" s="3" t="s">
        <v>110</v>
      </c>
      <c r="B6" t="s">
        <v>111</v>
      </c>
      <c r="C6" t="s">
        <v>112</v>
      </c>
      <c r="D6" s="17" t="s">
        <v>113</v>
      </c>
      <c r="E6" s="17" t="s">
        <v>114</v>
      </c>
      <c r="F6" s="9" t="s">
        <v>4</v>
      </c>
      <c r="G6" s="6" t="s">
        <v>115</v>
      </c>
      <c r="H6" s="6" t="s">
        <v>116</v>
      </c>
      <c r="I6" s="6" t="s">
        <v>117</v>
      </c>
      <c r="J6" s="6" t="s">
        <v>118</v>
      </c>
      <c r="K6" s="6"/>
      <c r="L6" s="6"/>
    </row>
    <row r="7" spans="1:12" ht="12.75">
      <c r="A7" s="3">
        <v>1</v>
      </c>
      <c r="B7" s="22" t="s">
        <v>370</v>
      </c>
      <c r="C7" s="22" t="s">
        <v>371</v>
      </c>
      <c r="D7" s="22" t="s">
        <v>288</v>
      </c>
      <c r="E7" s="22" t="s">
        <v>409</v>
      </c>
      <c r="F7" s="10">
        <f>+G7+H7+I7+J7</f>
        <v>87.3</v>
      </c>
      <c r="G7" s="7">
        <v>33</v>
      </c>
      <c r="H7" s="7">
        <v>32.3</v>
      </c>
      <c r="I7" s="7">
        <v>0</v>
      </c>
      <c r="J7" s="7">
        <v>22</v>
      </c>
      <c r="K7" s="11"/>
      <c r="L7" s="11"/>
    </row>
    <row r="8" spans="1:12" ht="12.75">
      <c r="A8" s="3">
        <v>2</v>
      </c>
      <c r="B8" s="22" t="s">
        <v>372</v>
      </c>
      <c r="C8" s="22" t="s">
        <v>373</v>
      </c>
      <c r="D8" s="22" t="s">
        <v>374</v>
      </c>
      <c r="E8" s="22" t="s">
        <v>409</v>
      </c>
      <c r="F8" s="10">
        <f aca="true" t="shared" si="0" ref="F8:F69">+G8+H8+I8+J8</f>
        <v>70.3</v>
      </c>
      <c r="G8" s="7">
        <v>21</v>
      </c>
      <c r="H8" s="7">
        <v>25.3</v>
      </c>
      <c r="I8" s="7">
        <v>0</v>
      </c>
      <c r="J8" s="7">
        <v>24</v>
      </c>
      <c r="K8" s="11"/>
      <c r="L8" s="11"/>
    </row>
    <row r="9" spans="1:12" ht="12.75">
      <c r="A9" s="3">
        <v>3</v>
      </c>
      <c r="B9" s="22" t="s">
        <v>378</v>
      </c>
      <c r="C9" s="22" t="s">
        <v>379</v>
      </c>
      <c r="D9" s="22" t="s">
        <v>131</v>
      </c>
      <c r="E9" s="22" t="s">
        <v>409</v>
      </c>
      <c r="F9" s="10">
        <f t="shared" si="0"/>
        <v>62.3</v>
      </c>
      <c r="G9" s="7">
        <v>0</v>
      </c>
      <c r="H9" s="7">
        <v>29.3</v>
      </c>
      <c r="I9" s="7">
        <v>0</v>
      </c>
      <c r="J9" s="7">
        <v>33</v>
      </c>
      <c r="K9" s="11"/>
      <c r="L9" s="11"/>
    </row>
    <row r="10" spans="1:12" ht="12.75">
      <c r="A10" s="3">
        <v>4</v>
      </c>
      <c r="B10" s="26" t="s">
        <v>397</v>
      </c>
      <c r="C10" s="26" t="s">
        <v>477</v>
      </c>
      <c r="D10" s="26" t="s">
        <v>399</v>
      </c>
      <c r="E10" s="26" t="s">
        <v>409</v>
      </c>
      <c r="F10" s="10">
        <f t="shared" si="0"/>
        <v>60</v>
      </c>
      <c r="G10" s="7">
        <v>0</v>
      </c>
      <c r="H10" s="7">
        <v>0</v>
      </c>
      <c r="I10" s="7">
        <v>34</v>
      </c>
      <c r="J10" s="7">
        <v>26</v>
      </c>
      <c r="K10" s="11"/>
      <c r="L10" s="11"/>
    </row>
    <row r="11" spans="1:12" ht="12.75">
      <c r="A11" s="3">
        <v>5</v>
      </c>
      <c r="B11" s="22" t="s">
        <v>382</v>
      </c>
      <c r="C11" s="22" t="s">
        <v>383</v>
      </c>
      <c r="D11" s="22" t="s">
        <v>384</v>
      </c>
      <c r="E11" s="22" t="s">
        <v>409</v>
      </c>
      <c r="F11" s="10">
        <f t="shared" si="0"/>
        <v>57.3</v>
      </c>
      <c r="G11" s="7">
        <v>0</v>
      </c>
      <c r="H11" s="7">
        <v>27.3</v>
      </c>
      <c r="I11" s="7">
        <v>0</v>
      </c>
      <c r="J11" s="7">
        <v>30</v>
      </c>
      <c r="K11" s="11"/>
      <c r="L11" s="11"/>
    </row>
    <row r="12" spans="1:12" ht="12.75">
      <c r="A12" s="3">
        <v>6</v>
      </c>
      <c r="B12" s="23" t="s">
        <v>478</v>
      </c>
      <c r="C12" s="23" t="s">
        <v>479</v>
      </c>
      <c r="D12" s="23" t="s">
        <v>269</v>
      </c>
      <c r="E12" s="26" t="s">
        <v>409</v>
      </c>
      <c r="F12" s="10">
        <f t="shared" si="0"/>
        <v>31</v>
      </c>
      <c r="G12" s="7">
        <v>0</v>
      </c>
      <c r="H12" s="7">
        <v>0</v>
      </c>
      <c r="I12" s="7">
        <v>31</v>
      </c>
      <c r="J12" s="7">
        <v>0</v>
      </c>
      <c r="K12" s="11"/>
      <c r="L12" s="11"/>
    </row>
    <row r="13" spans="1:12" ht="12.75">
      <c r="A13" s="3">
        <v>7</v>
      </c>
      <c r="B13" s="22" t="s">
        <v>375</v>
      </c>
      <c r="C13" s="22" t="s">
        <v>376</v>
      </c>
      <c r="D13" s="22" t="s">
        <v>377</v>
      </c>
      <c r="E13" s="22" t="s">
        <v>409</v>
      </c>
      <c r="F13" s="10">
        <f>+G13+H13+I13+J13</f>
        <v>30</v>
      </c>
      <c r="G13" s="7">
        <v>30</v>
      </c>
      <c r="H13" s="7">
        <v>0</v>
      </c>
      <c r="I13" s="7">
        <v>0</v>
      </c>
      <c r="J13" s="7">
        <v>0</v>
      </c>
      <c r="K13" s="11"/>
      <c r="L13" s="11"/>
    </row>
    <row r="14" spans="1:12" ht="12.75">
      <c r="A14" s="3">
        <v>8</v>
      </c>
      <c r="B14" s="23" t="s">
        <v>480</v>
      </c>
      <c r="C14" s="23" t="s">
        <v>481</v>
      </c>
      <c r="D14" s="23" t="s">
        <v>125</v>
      </c>
      <c r="E14" s="26" t="s">
        <v>409</v>
      </c>
      <c r="F14" s="10">
        <f t="shared" si="0"/>
        <v>29</v>
      </c>
      <c r="G14" s="7">
        <v>0</v>
      </c>
      <c r="H14" s="7">
        <v>0</v>
      </c>
      <c r="I14" s="7">
        <v>29</v>
      </c>
      <c r="J14" s="7">
        <v>0</v>
      </c>
      <c r="K14" s="11"/>
      <c r="L14" s="11"/>
    </row>
    <row r="15" spans="1:12" ht="12.75">
      <c r="A15" s="3">
        <v>9</v>
      </c>
      <c r="B15" s="22" t="s">
        <v>380</v>
      </c>
      <c r="C15" s="22" t="s">
        <v>381</v>
      </c>
      <c r="D15" s="22" t="s">
        <v>121</v>
      </c>
      <c r="E15" s="22" t="s">
        <v>409</v>
      </c>
      <c r="F15" s="10">
        <f t="shared" si="0"/>
        <v>28</v>
      </c>
      <c r="G15" s="7">
        <v>28</v>
      </c>
      <c r="H15" s="7">
        <v>0</v>
      </c>
      <c r="I15" s="7">
        <v>0</v>
      </c>
      <c r="J15" s="7">
        <v>0</v>
      </c>
      <c r="K15" s="11"/>
      <c r="L15" s="11"/>
    </row>
    <row r="16" spans="1:12" ht="12.75">
      <c r="A16" s="3">
        <v>10</v>
      </c>
      <c r="B16" s="22" t="s">
        <v>501</v>
      </c>
      <c r="C16" s="22" t="s">
        <v>502</v>
      </c>
      <c r="D16" s="22" t="s">
        <v>131</v>
      </c>
      <c r="E16" s="22" t="s">
        <v>196</v>
      </c>
      <c r="F16" s="10">
        <f t="shared" si="0"/>
        <v>28</v>
      </c>
      <c r="G16" s="7">
        <v>0</v>
      </c>
      <c r="H16" s="7">
        <v>0</v>
      </c>
      <c r="I16" s="7">
        <v>0</v>
      </c>
      <c r="J16" s="7">
        <v>28</v>
      </c>
      <c r="K16" s="11"/>
      <c r="L16" s="11"/>
    </row>
    <row r="17" spans="1:12" ht="12.75">
      <c r="A17" s="3">
        <v>11</v>
      </c>
      <c r="B17" s="23" t="s">
        <v>482</v>
      </c>
      <c r="C17" s="23" t="s">
        <v>483</v>
      </c>
      <c r="D17" s="23" t="s">
        <v>131</v>
      </c>
      <c r="E17" s="26" t="s">
        <v>409</v>
      </c>
      <c r="F17" s="10">
        <f t="shared" si="0"/>
        <v>27</v>
      </c>
      <c r="G17" s="7">
        <v>0</v>
      </c>
      <c r="H17" s="7">
        <v>0</v>
      </c>
      <c r="I17" s="7">
        <v>27</v>
      </c>
      <c r="J17" s="7">
        <v>0</v>
      </c>
      <c r="K17" s="11"/>
      <c r="L17" s="11"/>
    </row>
    <row r="18" spans="1:12" ht="12.75">
      <c r="A18" s="3">
        <v>12</v>
      </c>
      <c r="B18" s="22" t="s">
        <v>385</v>
      </c>
      <c r="C18" s="22" t="s">
        <v>386</v>
      </c>
      <c r="D18" s="22" t="s">
        <v>387</v>
      </c>
      <c r="E18" s="22" t="s">
        <v>409</v>
      </c>
      <c r="F18" s="10">
        <f t="shared" si="0"/>
        <v>26</v>
      </c>
      <c r="G18" s="7">
        <v>26</v>
      </c>
      <c r="H18" s="7">
        <v>0</v>
      </c>
      <c r="I18" s="7">
        <v>0</v>
      </c>
      <c r="J18" s="7">
        <v>0</v>
      </c>
      <c r="K18" s="11"/>
      <c r="L18" s="11"/>
    </row>
    <row r="19" spans="1:12" ht="12.75">
      <c r="A19" s="3">
        <v>13</v>
      </c>
      <c r="B19" s="22" t="s">
        <v>388</v>
      </c>
      <c r="C19" s="22" t="s">
        <v>389</v>
      </c>
      <c r="D19" s="22" t="s">
        <v>390</v>
      </c>
      <c r="E19" s="22" t="s">
        <v>409</v>
      </c>
      <c r="F19" s="10">
        <f t="shared" si="0"/>
        <v>24</v>
      </c>
      <c r="G19" s="7">
        <v>24</v>
      </c>
      <c r="H19" s="7">
        <v>0</v>
      </c>
      <c r="I19" s="7">
        <v>0</v>
      </c>
      <c r="J19" s="7">
        <v>0</v>
      </c>
      <c r="K19" s="11"/>
      <c r="L19" s="11"/>
    </row>
    <row r="20" spans="1:12" ht="12.75">
      <c r="A20" s="3">
        <v>14</v>
      </c>
      <c r="B20" s="22" t="s">
        <v>391</v>
      </c>
      <c r="C20" s="22" t="s">
        <v>392</v>
      </c>
      <c r="D20" s="22" t="s">
        <v>325</v>
      </c>
      <c r="E20" s="22" t="s">
        <v>126</v>
      </c>
      <c r="F20" s="10">
        <f t="shared" si="0"/>
        <v>23.3</v>
      </c>
      <c r="G20" s="7">
        <v>0</v>
      </c>
      <c r="H20" s="7">
        <v>23.3</v>
      </c>
      <c r="I20" s="7">
        <v>0</v>
      </c>
      <c r="J20" s="7">
        <v>0</v>
      </c>
      <c r="K20" s="11"/>
      <c r="L20" s="11"/>
    </row>
    <row r="21" spans="1:12" ht="12.75">
      <c r="A21" s="3">
        <v>15</v>
      </c>
      <c r="B21" s="22" t="s">
        <v>393</v>
      </c>
      <c r="C21" s="22" t="s">
        <v>394</v>
      </c>
      <c r="D21" s="22" t="s">
        <v>288</v>
      </c>
      <c r="E21" s="22" t="s">
        <v>409</v>
      </c>
      <c r="F21" s="10">
        <f t="shared" si="0"/>
        <v>22</v>
      </c>
      <c r="G21" s="7">
        <v>22</v>
      </c>
      <c r="H21" s="7">
        <v>0</v>
      </c>
      <c r="I21" s="7">
        <v>0</v>
      </c>
      <c r="J21" s="7">
        <v>0</v>
      </c>
      <c r="K21" s="11"/>
      <c r="L21" s="11"/>
    </row>
    <row r="22" spans="1:12" ht="12.75">
      <c r="A22" s="3">
        <v>16</v>
      </c>
      <c r="B22" s="22" t="s">
        <v>395</v>
      </c>
      <c r="C22" s="22" t="s">
        <v>396</v>
      </c>
      <c r="D22" s="22" t="s">
        <v>247</v>
      </c>
      <c r="E22" s="22" t="s">
        <v>126</v>
      </c>
      <c r="F22" s="10">
        <f t="shared" si="0"/>
        <v>20</v>
      </c>
      <c r="G22" s="7">
        <v>20</v>
      </c>
      <c r="H22" s="7">
        <v>0</v>
      </c>
      <c r="I22" s="7">
        <v>0</v>
      </c>
      <c r="J22" s="7">
        <v>0</v>
      </c>
      <c r="K22" s="11"/>
      <c r="L22" s="11"/>
    </row>
    <row r="23" spans="1:12" ht="12.75">
      <c r="A23" s="3">
        <v>17</v>
      </c>
      <c r="B23" s="22" t="s">
        <v>397</v>
      </c>
      <c r="C23" s="22" t="s">
        <v>398</v>
      </c>
      <c r="D23" s="22" t="s">
        <v>399</v>
      </c>
      <c r="E23" s="22" t="s">
        <v>122</v>
      </c>
      <c r="F23" s="10">
        <f t="shared" si="0"/>
        <v>19</v>
      </c>
      <c r="G23" s="7">
        <v>19</v>
      </c>
      <c r="H23" s="7">
        <v>0</v>
      </c>
      <c r="I23" s="7">
        <v>0</v>
      </c>
      <c r="J23" s="7">
        <v>0</v>
      </c>
      <c r="K23" s="11"/>
      <c r="L23" s="11"/>
    </row>
    <row r="24" spans="1:12" ht="12.75">
      <c r="A24" s="3">
        <v>18</v>
      </c>
      <c r="B24" s="5"/>
      <c r="C24" s="5"/>
      <c r="D24" s="5"/>
      <c r="E24" s="5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  <c r="K24" s="11"/>
      <c r="L24" s="11"/>
    </row>
    <row r="25" spans="1:12" ht="12.75">
      <c r="A25" s="3">
        <v>19</v>
      </c>
      <c r="B25" s="4"/>
      <c r="C25" s="4"/>
      <c r="D25" s="4"/>
      <c r="E25" s="5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  <c r="K25" s="11"/>
      <c r="L25" s="11"/>
    </row>
    <row r="26" spans="1:12" ht="12.75">
      <c r="A26" s="3">
        <v>20</v>
      </c>
      <c r="B26" s="4"/>
      <c r="C26" s="4"/>
      <c r="D26" s="4"/>
      <c r="E26" s="5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  <c r="K26" s="11"/>
      <c r="L26" s="11"/>
    </row>
    <row r="27" spans="1:12" ht="12.75">
      <c r="A27" s="3">
        <v>21</v>
      </c>
      <c r="B27" s="4"/>
      <c r="C27" s="4"/>
      <c r="D27" s="4"/>
      <c r="E27" s="5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11"/>
      <c r="L27" s="11"/>
    </row>
    <row r="28" spans="1:12" ht="12.75">
      <c r="A28" s="3">
        <v>22</v>
      </c>
      <c r="B28" s="4"/>
      <c r="C28" s="4"/>
      <c r="D28" s="4"/>
      <c r="E28" s="5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  <c r="K28" s="11"/>
      <c r="L28" s="11"/>
    </row>
    <row r="29" spans="1:12" ht="12.75">
      <c r="A29" s="3">
        <v>23</v>
      </c>
      <c r="B29" s="4"/>
      <c r="C29" s="4"/>
      <c r="D29" s="4"/>
      <c r="E29" s="5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11"/>
      <c r="L29" s="11"/>
    </row>
    <row r="30" spans="1:12" ht="12.75">
      <c r="A30" s="3">
        <v>24</v>
      </c>
      <c r="B30" s="4"/>
      <c r="C30" s="4"/>
      <c r="D30" s="4"/>
      <c r="E30" s="5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  <c r="K30" s="11"/>
      <c r="L30" s="11"/>
    </row>
    <row r="31" spans="1:12" ht="12.75">
      <c r="A31" s="3">
        <v>25</v>
      </c>
      <c r="B31" s="4"/>
      <c r="C31" s="4"/>
      <c r="D31" s="4"/>
      <c r="E31" s="5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  <c r="K31" s="11"/>
      <c r="L31" s="11"/>
    </row>
    <row r="32" spans="1:12" ht="12.75">
      <c r="A32" s="3">
        <v>26</v>
      </c>
      <c r="B32" s="4"/>
      <c r="C32" s="4"/>
      <c r="D32" s="4"/>
      <c r="E32" s="5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  <c r="K32" s="11"/>
      <c r="L32" s="11"/>
    </row>
    <row r="33" spans="1:12" ht="12.75">
      <c r="A33" s="3">
        <v>27</v>
      </c>
      <c r="B33" s="4"/>
      <c r="C33" s="4"/>
      <c r="D33" s="4"/>
      <c r="E33" s="5"/>
      <c r="F33" s="10">
        <f t="shared" si="0"/>
        <v>0</v>
      </c>
      <c r="G33" s="7">
        <v>0</v>
      </c>
      <c r="H33" s="7">
        <v>0</v>
      </c>
      <c r="I33" s="7">
        <v>0</v>
      </c>
      <c r="J33" s="7">
        <v>0</v>
      </c>
      <c r="K33" s="11"/>
      <c r="L33" s="11"/>
    </row>
    <row r="34" spans="1:12" ht="12.75">
      <c r="A34" s="3">
        <v>28</v>
      </c>
      <c r="B34" s="4"/>
      <c r="C34" s="4"/>
      <c r="D34" s="4"/>
      <c r="E34" s="5" t="s">
        <v>109</v>
      </c>
      <c r="F34" s="10">
        <f t="shared" si="0"/>
        <v>0</v>
      </c>
      <c r="G34" s="7">
        <v>0</v>
      </c>
      <c r="H34" s="7">
        <v>0</v>
      </c>
      <c r="I34" s="7">
        <v>0</v>
      </c>
      <c r="J34" s="7">
        <v>0</v>
      </c>
      <c r="K34" s="11"/>
      <c r="L34" s="11"/>
    </row>
    <row r="35" spans="1:12" ht="12.75">
      <c r="A35" s="3">
        <v>29</v>
      </c>
      <c r="B35" s="4"/>
      <c r="C35" s="4"/>
      <c r="D35" s="4"/>
      <c r="E35" s="5" t="s">
        <v>109</v>
      </c>
      <c r="F35" s="10">
        <f t="shared" si="0"/>
        <v>0</v>
      </c>
      <c r="G35" s="7">
        <v>0</v>
      </c>
      <c r="H35" s="7">
        <v>0</v>
      </c>
      <c r="I35" s="7">
        <v>0</v>
      </c>
      <c r="J35" s="7">
        <v>0</v>
      </c>
      <c r="K35" s="11"/>
      <c r="L35" s="11"/>
    </row>
    <row r="36" spans="1:12" ht="12.75">
      <c r="A36" s="3">
        <v>30</v>
      </c>
      <c r="B36" s="4" t="s">
        <v>109</v>
      </c>
      <c r="C36" s="4"/>
      <c r="D36" s="4" t="s">
        <v>109</v>
      </c>
      <c r="E36" s="5" t="s">
        <v>109</v>
      </c>
      <c r="F36" s="10">
        <f t="shared" si="0"/>
        <v>0</v>
      </c>
      <c r="G36" s="7">
        <v>0</v>
      </c>
      <c r="H36" s="7">
        <v>0</v>
      </c>
      <c r="I36" s="7">
        <v>0</v>
      </c>
      <c r="J36" s="7">
        <v>0</v>
      </c>
      <c r="K36" s="11"/>
      <c r="L36" s="11"/>
    </row>
    <row r="37" spans="1:12" ht="12.75">
      <c r="A37" s="3">
        <v>31</v>
      </c>
      <c r="B37" s="4" t="s">
        <v>109</v>
      </c>
      <c r="C37" s="4"/>
      <c r="D37" s="4" t="s">
        <v>109</v>
      </c>
      <c r="E37" s="5" t="s">
        <v>109</v>
      </c>
      <c r="F37" s="10">
        <f t="shared" si="0"/>
        <v>0</v>
      </c>
      <c r="G37" s="7">
        <v>0</v>
      </c>
      <c r="H37" s="7">
        <v>0</v>
      </c>
      <c r="I37" s="7">
        <v>0</v>
      </c>
      <c r="J37" s="7">
        <v>0</v>
      </c>
      <c r="K37" s="11"/>
      <c r="L37" s="11"/>
    </row>
    <row r="38" spans="1:12" ht="12.75">
      <c r="A38" s="3">
        <v>32</v>
      </c>
      <c r="B38" s="4" t="s">
        <v>109</v>
      </c>
      <c r="C38" s="4"/>
      <c r="D38" s="4" t="s">
        <v>109</v>
      </c>
      <c r="E38" s="5" t="s">
        <v>109</v>
      </c>
      <c r="F38" s="10">
        <f t="shared" si="0"/>
        <v>0</v>
      </c>
      <c r="G38" s="7">
        <v>0</v>
      </c>
      <c r="H38" s="7">
        <v>0</v>
      </c>
      <c r="I38" s="7">
        <v>0</v>
      </c>
      <c r="J38" s="7">
        <v>0</v>
      </c>
      <c r="K38" s="11"/>
      <c r="L38" s="11"/>
    </row>
    <row r="39" spans="1:12" ht="12.75">
      <c r="A39" s="3">
        <v>33</v>
      </c>
      <c r="B39" s="4" t="s">
        <v>109</v>
      </c>
      <c r="C39" s="4"/>
      <c r="D39" s="4" t="s">
        <v>109</v>
      </c>
      <c r="E39" s="5" t="s">
        <v>109</v>
      </c>
      <c r="F39" s="10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11"/>
      <c r="L39" s="11"/>
    </row>
    <row r="40" spans="1:12" ht="12.75">
      <c r="A40" s="3">
        <v>34</v>
      </c>
      <c r="B40" s="4" t="s">
        <v>109</v>
      </c>
      <c r="C40" s="4"/>
      <c r="D40" s="4" t="s">
        <v>109</v>
      </c>
      <c r="E40" s="5" t="s">
        <v>109</v>
      </c>
      <c r="F40" s="10">
        <f t="shared" si="0"/>
        <v>0</v>
      </c>
      <c r="G40" s="7">
        <v>0</v>
      </c>
      <c r="H40" s="7">
        <v>0</v>
      </c>
      <c r="I40" s="7">
        <v>0</v>
      </c>
      <c r="J40" s="7">
        <v>0</v>
      </c>
      <c r="K40" s="11"/>
      <c r="L40" s="11"/>
    </row>
    <row r="41" spans="1:12" ht="12.75">
      <c r="A41" s="3">
        <v>35</v>
      </c>
      <c r="B41" s="4" t="s">
        <v>109</v>
      </c>
      <c r="C41" s="4"/>
      <c r="D41" s="4" t="s">
        <v>109</v>
      </c>
      <c r="E41" s="5" t="s">
        <v>109</v>
      </c>
      <c r="F41" s="10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11"/>
      <c r="L41" s="11"/>
    </row>
    <row r="42" spans="1:12" ht="12.75">
      <c r="A42" s="3">
        <v>36</v>
      </c>
      <c r="B42" s="4" t="s">
        <v>109</v>
      </c>
      <c r="C42" s="4"/>
      <c r="D42" s="4" t="s">
        <v>109</v>
      </c>
      <c r="E42" s="5" t="s">
        <v>109</v>
      </c>
      <c r="F42" s="10">
        <f t="shared" si="0"/>
        <v>0</v>
      </c>
      <c r="G42" s="7">
        <v>0</v>
      </c>
      <c r="H42" s="7">
        <v>0</v>
      </c>
      <c r="I42" s="7">
        <v>0</v>
      </c>
      <c r="J42" s="7">
        <v>0</v>
      </c>
      <c r="K42" s="11"/>
      <c r="L42" s="11"/>
    </row>
    <row r="43" spans="1:12" ht="12.75">
      <c r="A43" s="3">
        <v>37</v>
      </c>
      <c r="B43" s="4" t="s">
        <v>109</v>
      </c>
      <c r="C43" s="4"/>
      <c r="D43" s="4" t="s">
        <v>109</v>
      </c>
      <c r="E43" s="5" t="s">
        <v>109</v>
      </c>
      <c r="F43" s="10">
        <f t="shared" si="0"/>
        <v>0</v>
      </c>
      <c r="G43" s="7">
        <v>0</v>
      </c>
      <c r="H43" s="7">
        <v>0</v>
      </c>
      <c r="I43" s="7">
        <v>0</v>
      </c>
      <c r="J43" s="7">
        <v>0</v>
      </c>
      <c r="K43" s="11"/>
      <c r="L43" s="11"/>
    </row>
    <row r="44" spans="1:12" ht="12.75">
      <c r="A44" s="3">
        <v>38</v>
      </c>
      <c r="B44" s="4" t="s">
        <v>109</v>
      </c>
      <c r="C44" s="4"/>
      <c r="D44" s="4" t="s">
        <v>109</v>
      </c>
      <c r="E44" s="5" t="s">
        <v>109</v>
      </c>
      <c r="F44" s="10">
        <f t="shared" si="0"/>
        <v>0</v>
      </c>
      <c r="G44" s="7">
        <v>0</v>
      </c>
      <c r="H44" s="7">
        <v>0</v>
      </c>
      <c r="I44" s="7">
        <v>0</v>
      </c>
      <c r="J44" s="7">
        <v>0</v>
      </c>
      <c r="K44" s="11"/>
      <c r="L44" s="11"/>
    </row>
    <row r="45" spans="1:12" ht="12.75">
      <c r="A45" s="3">
        <v>39</v>
      </c>
      <c r="B45" s="4" t="s">
        <v>109</v>
      </c>
      <c r="C45" s="4"/>
      <c r="D45" s="4" t="s">
        <v>109</v>
      </c>
      <c r="E45" s="5" t="s">
        <v>109</v>
      </c>
      <c r="F45" s="10">
        <f t="shared" si="0"/>
        <v>0</v>
      </c>
      <c r="G45" s="7">
        <v>0</v>
      </c>
      <c r="H45" s="7">
        <v>0</v>
      </c>
      <c r="I45" s="7">
        <v>0</v>
      </c>
      <c r="J45" s="7">
        <v>0</v>
      </c>
      <c r="K45" s="11"/>
      <c r="L45" s="11"/>
    </row>
    <row r="46" spans="1:12" ht="12.75">
      <c r="A46" s="3">
        <v>40</v>
      </c>
      <c r="B46" s="4" t="s">
        <v>109</v>
      </c>
      <c r="C46" s="4"/>
      <c r="D46" s="4" t="s">
        <v>109</v>
      </c>
      <c r="E46" s="5" t="s">
        <v>109</v>
      </c>
      <c r="F46" s="10">
        <f t="shared" si="0"/>
        <v>0</v>
      </c>
      <c r="G46" s="7">
        <v>0</v>
      </c>
      <c r="H46" s="7">
        <v>0</v>
      </c>
      <c r="I46" s="7">
        <v>0</v>
      </c>
      <c r="J46" s="7">
        <v>0</v>
      </c>
      <c r="K46" s="11"/>
      <c r="L46" s="11"/>
    </row>
    <row r="47" spans="1:12" ht="12.75">
      <c r="A47" s="3">
        <v>41</v>
      </c>
      <c r="B47" s="4" t="s">
        <v>109</v>
      </c>
      <c r="C47" s="4"/>
      <c r="D47" s="4" t="s">
        <v>109</v>
      </c>
      <c r="E47" s="5" t="s">
        <v>109</v>
      </c>
      <c r="F47" s="10">
        <f t="shared" si="0"/>
        <v>0</v>
      </c>
      <c r="G47" s="7">
        <v>0</v>
      </c>
      <c r="H47" s="7">
        <v>0</v>
      </c>
      <c r="I47" s="7">
        <v>0</v>
      </c>
      <c r="J47" s="7">
        <v>0</v>
      </c>
      <c r="K47" s="11"/>
      <c r="L47" s="11"/>
    </row>
    <row r="48" spans="1:12" ht="12.75">
      <c r="A48" s="3">
        <v>42</v>
      </c>
      <c r="B48" s="4" t="s">
        <v>109</v>
      </c>
      <c r="C48" s="4"/>
      <c r="D48" s="4" t="s">
        <v>109</v>
      </c>
      <c r="E48" s="5" t="s">
        <v>109</v>
      </c>
      <c r="F48" s="10">
        <f t="shared" si="0"/>
        <v>0</v>
      </c>
      <c r="G48" s="7">
        <v>0</v>
      </c>
      <c r="H48" s="7">
        <v>0</v>
      </c>
      <c r="I48" s="7">
        <v>0</v>
      </c>
      <c r="J48" s="7">
        <v>0</v>
      </c>
      <c r="K48" s="11"/>
      <c r="L48" s="11"/>
    </row>
    <row r="49" spans="1:12" ht="12.75">
      <c r="A49" s="3">
        <v>43</v>
      </c>
      <c r="B49" s="4" t="s">
        <v>109</v>
      </c>
      <c r="C49" s="4"/>
      <c r="D49" s="4" t="s">
        <v>109</v>
      </c>
      <c r="E49" s="5" t="s">
        <v>109</v>
      </c>
      <c r="F49" s="10">
        <f t="shared" si="0"/>
        <v>0</v>
      </c>
      <c r="G49" s="7">
        <v>0</v>
      </c>
      <c r="H49" s="7">
        <v>0</v>
      </c>
      <c r="I49" s="7">
        <v>0</v>
      </c>
      <c r="J49" s="7">
        <v>0</v>
      </c>
      <c r="K49" s="11"/>
      <c r="L49" s="11"/>
    </row>
    <row r="50" spans="1:12" ht="12.75">
      <c r="A50" s="3">
        <v>44</v>
      </c>
      <c r="B50" s="5" t="s">
        <v>109</v>
      </c>
      <c r="C50" s="5"/>
      <c r="D50" s="5" t="s">
        <v>109</v>
      </c>
      <c r="E50" s="5" t="s">
        <v>109</v>
      </c>
      <c r="F50" s="10">
        <f t="shared" si="0"/>
        <v>0</v>
      </c>
      <c r="G50" s="7">
        <v>0</v>
      </c>
      <c r="H50" s="7">
        <v>0</v>
      </c>
      <c r="I50" s="7">
        <v>0</v>
      </c>
      <c r="J50" s="7">
        <v>0</v>
      </c>
      <c r="K50" s="11"/>
      <c r="L50" s="11"/>
    </row>
    <row r="51" spans="1:12" ht="12.75">
      <c r="A51" s="3">
        <v>45</v>
      </c>
      <c r="B51" s="5" t="s">
        <v>109</v>
      </c>
      <c r="C51" s="5"/>
      <c r="D51" s="5" t="s">
        <v>109</v>
      </c>
      <c r="E51" s="5" t="s">
        <v>109</v>
      </c>
      <c r="F51" s="10">
        <f t="shared" si="0"/>
        <v>0</v>
      </c>
      <c r="G51" s="7">
        <v>0</v>
      </c>
      <c r="H51" s="7">
        <v>0</v>
      </c>
      <c r="I51" s="7">
        <v>0</v>
      </c>
      <c r="J51" s="7">
        <v>0</v>
      </c>
      <c r="K51" s="11"/>
      <c r="L51" s="11"/>
    </row>
    <row r="52" spans="1:12" ht="12.75">
      <c r="A52" s="3">
        <v>46</v>
      </c>
      <c r="B52" s="4" t="s">
        <v>109</v>
      </c>
      <c r="C52" s="4"/>
      <c r="D52" s="4" t="s">
        <v>109</v>
      </c>
      <c r="E52" s="4" t="s">
        <v>109</v>
      </c>
      <c r="F52" s="10">
        <f t="shared" si="0"/>
        <v>0</v>
      </c>
      <c r="G52" s="7">
        <v>0</v>
      </c>
      <c r="H52" s="7">
        <v>0</v>
      </c>
      <c r="I52" s="7">
        <v>0</v>
      </c>
      <c r="J52" s="7">
        <v>0</v>
      </c>
      <c r="K52" s="11"/>
      <c r="L52" s="11"/>
    </row>
    <row r="53" spans="1:12" ht="12.75">
      <c r="A53" s="3">
        <v>47</v>
      </c>
      <c r="B53" s="5" t="s">
        <v>109</v>
      </c>
      <c r="C53" s="5"/>
      <c r="D53" s="5" t="s">
        <v>109</v>
      </c>
      <c r="E53" s="5" t="s">
        <v>109</v>
      </c>
      <c r="F53" s="10">
        <f t="shared" si="0"/>
        <v>0</v>
      </c>
      <c r="G53" s="7">
        <v>0</v>
      </c>
      <c r="H53" s="7">
        <v>0</v>
      </c>
      <c r="I53" s="7">
        <v>0</v>
      </c>
      <c r="J53" s="7">
        <v>0</v>
      </c>
      <c r="K53" s="11"/>
      <c r="L53" s="11"/>
    </row>
    <row r="54" spans="1:12" ht="12.75">
      <c r="A54" s="3">
        <v>48</v>
      </c>
      <c r="B54" s="4" t="s">
        <v>109</v>
      </c>
      <c r="C54" s="4"/>
      <c r="D54" s="4" t="s">
        <v>261</v>
      </c>
      <c r="E54" s="4" t="s">
        <v>109</v>
      </c>
      <c r="F54" s="10">
        <f t="shared" si="0"/>
        <v>0</v>
      </c>
      <c r="G54" s="7">
        <v>0</v>
      </c>
      <c r="H54" s="7">
        <v>0</v>
      </c>
      <c r="I54" s="7">
        <v>0</v>
      </c>
      <c r="J54" s="7">
        <v>0</v>
      </c>
      <c r="K54" s="11"/>
      <c r="L54" s="11"/>
    </row>
    <row r="55" spans="1:12" ht="12.75">
      <c r="A55" s="3">
        <v>49</v>
      </c>
      <c r="B55" s="4" t="s">
        <v>109</v>
      </c>
      <c r="C55" s="4"/>
      <c r="D55" s="4" t="s">
        <v>109</v>
      </c>
      <c r="E55" s="4" t="s">
        <v>109</v>
      </c>
      <c r="F55" s="10">
        <f t="shared" si="0"/>
        <v>0</v>
      </c>
      <c r="G55" s="7">
        <v>0</v>
      </c>
      <c r="H55" s="7">
        <v>0</v>
      </c>
      <c r="I55" s="7">
        <v>0</v>
      </c>
      <c r="J55" s="7">
        <v>0</v>
      </c>
      <c r="K55" s="11"/>
      <c r="L55" s="11"/>
    </row>
    <row r="56" spans="1:12" ht="12.75">
      <c r="A56" s="3">
        <v>50</v>
      </c>
      <c r="B56" s="4" t="s">
        <v>109</v>
      </c>
      <c r="C56" s="4"/>
      <c r="D56" s="4" t="s">
        <v>109</v>
      </c>
      <c r="E56" s="4" t="s">
        <v>109</v>
      </c>
      <c r="F56" s="10">
        <f t="shared" si="0"/>
        <v>0</v>
      </c>
      <c r="G56" s="7">
        <v>0</v>
      </c>
      <c r="H56" s="7">
        <v>0</v>
      </c>
      <c r="I56" s="7">
        <v>0</v>
      </c>
      <c r="J56" s="7">
        <v>0</v>
      </c>
      <c r="K56" s="11"/>
      <c r="L56" s="11"/>
    </row>
    <row r="57" spans="1:12" ht="12.75">
      <c r="A57" s="3">
        <v>51</v>
      </c>
      <c r="B57" s="4" t="s">
        <v>109</v>
      </c>
      <c r="C57" s="4"/>
      <c r="D57" s="4" t="s">
        <v>261</v>
      </c>
      <c r="E57" s="4" t="s">
        <v>261</v>
      </c>
      <c r="F57" s="10">
        <f t="shared" si="0"/>
        <v>0</v>
      </c>
      <c r="G57" s="7">
        <v>0</v>
      </c>
      <c r="H57" s="7">
        <v>0</v>
      </c>
      <c r="I57" s="7">
        <v>0</v>
      </c>
      <c r="J57" s="7">
        <v>0</v>
      </c>
      <c r="K57" s="11"/>
      <c r="L57" s="11"/>
    </row>
    <row r="58" spans="1:12" ht="12.75">
      <c r="A58" s="3">
        <v>52</v>
      </c>
      <c r="B58" s="5" t="s">
        <v>109</v>
      </c>
      <c r="C58" s="5"/>
      <c r="D58" s="5" t="s">
        <v>109</v>
      </c>
      <c r="E58" s="5" t="s">
        <v>109</v>
      </c>
      <c r="F58" s="10">
        <f t="shared" si="0"/>
        <v>0</v>
      </c>
      <c r="G58" s="7">
        <v>0</v>
      </c>
      <c r="H58" s="7">
        <v>0</v>
      </c>
      <c r="I58" s="7">
        <v>0</v>
      </c>
      <c r="J58" s="7">
        <v>0</v>
      </c>
      <c r="K58" s="11"/>
      <c r="L58" s="11"/>
    </row>
    <row r="59" spans="1:12" ht="12.75">
      <c r="A59" s="3">
        <v>53</v>
      </c>
      <c r="B59" s="4" t="s">
        <v>109</v>
      </c>
      <c r="C59" s="4"/>
      <c r="D59" s="4" t="s">
        <v>109</v>
      </c>
      <c r="E59" s="4" t="s">
        <v>109</v>
      </c>
      <c r="F59" s="10">
        <f t="shared" si="0"/>
        <v>0</v>
      </c>
      <c r="G59" s="7">
        <v>0</v>
      </c>
      <c r="H59" s="7">
        <v>0</v>
      </c>
      <c r="I59" s="7">
        <v>0</v>
      </c>
      <c r="J59" s="7">
        <v>0</v>
      </c>
      <c r="K59" s="11"/>
      <c r="L59" s="11"/>
    </row>
    <row r="60" spans="1:12" ht="12.75">
      <c r="A60" s="3">
        <v>54</v>
      </c>
      <c r="B60" s="5" t="s">
        <v>109</v>
      </c>
      <c r="C60" s="5"/>
      <c r="D60" s="5" t="s">
        <v>109</v>
      </c>
      <c r="E60" s="5" t="s">
        <v>109</v>
      </c>
      <c r="F60" s="10">
        <f t="shared" si="0"/>
        <v>0</v>
      </c>
      <c r="G60" s="7">
        <v>0</v>
      </c>
      <c r="H60" s="7">
        <v>0</v>
      </c>
      <c r="I60" s="7">
        <v>0</v>
      </c>
      <c r="J60" s="7">
        <v>0</v>
      </c>
      <c r="K60" s="11"/>
      <c r="L60" s="11"/>
    </row>
    <row r="61" spans="1:12" ht="12.75">
      <c r="A61" s="3">
        <v>55</v>
      </c>
      <c r="B61" s="4" t="s">
        <v>109</v>
      </c>
      <c r="C61" s="4"/>
      <c r="D61" s="4" t="s">
        <v>109</v>
      </c>
      <c r="E61" s="4" t="s">
        <v>109</v>
      </c>
      <c r="F61" s="10">
        <f t="shared" si="0"/>
        <v>0</v>
      </c>
      <c r="G61" s="7">
        <v>0</v>
      </c>
      <c r="H61" s="7">
        <v>0</v>
      </c>
      <c r="I61" s="7">
        <v>0</v>
      </c>
      <c r="J61" s="7">
        <v>0</v>
      </c>
      <c r="K61" s="11"/>
      <c r="L61" s="11"/>
    </row>
    <row r="62" spans="1:12" ht="12.75">
      <c r="A62" s="3">
        <v>56</v>
      </c>
      <c r="B62" s="4" t="s">
        <v>109</v>
      </c>
      <c r="C62" s="4"/>
      <c r="D62" s="4" t="s">
        <v>109</v>
      </c>
      <c r="E62" s="4" t="s">
        <v>109</v>
      </c>
      <c r="F62" s="10">
        <f t="shared" si="0"/>
        <v>0</v>
      </c>
      <c r="G62" s="7">
        <v>0</v>
      </c>
      <c r="H62" s="7">
        <v>0</v>
      </c>
      <c r="I62" s="7">
        <v>0</v>
      </c>
      <c r="J62" s="7">
        <v>0</v>
      </c>
      <c r="K62" s="11"/>
      <c r="L62" s="11"/>
    </row>
    <row r="63" spans="1:12" ht="12.75">
      <c r="A63" s="3">
        <v>57</v>
      </c>
      <c r="B63" s="5" t="s">
        <v>261</v>
      </c>
      <c r="C63" s="5"/>
      <c r="D63" s="5" t="s">
        <v>109</v>
      </c>
      <c r="E63" s="5" t="s">
        <v>109</v>
      </c>
      <c r="F63" s="10">
        <f t="shared" si="0"/>
        <v>0</v>
      </c>
      <c r="G63" s="7">
        <v>0</v>
      </c>
      <c r="H63" s="7">
        <v>0</v>
      </c>
      <c r="I63" s="7">
        <v>0</v>
      </c>
      <c r="J63" s="7">
        <v>0</v>
      </c>
      <c r="K63" s="11"/>
      <c r="L63" s="11"/>
    </row>
    <row r="64" spans="1:12" ht="12.75">
      <c r="A64" s="3">
        <v>58</v>
      </c>
      <c r="B64" s="4" t="s">
        <v>109</v>
      </c>
      <c r="C64" s="4"/>
      <c r="D64" s="4" t="s">
        <v>109</v>
      </c>
      <c r="E64" s="4" t="s">
        <v>109</v>
      </c>
      <c r="F64" s="10">
        <f t="shared" si="0"/>
        <v>0</v>
      </c>
      <c r="G64" s="7">
        <v>0</v>
      </c>
      <c r="H64" s="7">
        <v>0</v>
      </c>
      <c r="I64" s="7">
        <v>0</v>
      </c>
      <c r="J64" s="7">
        <v>0</v>
      </c>
      <c r="K64" s="11"/>
      <c r="L64" s="11"/>
    </row>
    <row r="65" spans="1:12" ht="12.75">
      <c r="A65" s="3">
        <v>59</v>
      </c>
      <c r="B65" s="5" t="s">
        <v>109</v>
      </c>
      <c r="C65" s="5"/>
      <c r="D65" s="5" t="s">
        <v>109</v>
      </c>
      <c r="E65" s="5" t="s">
        <v>109</v>
      </c>
      <c r="F65" s="10">
        <f t="shared" si="0"/>
        <v>0</v>
      </c>
      <c r="G65" s="7">
        <v>0</v>
      </c>
      <c r="H65" s="7">
        <v>0</v>
      </c>
      <c r="I65" s="7">
        <v>0</v>
      </c>
      <c r="J65" s="7">
        <v>0</v>
      </c>
      <c r="K65" s="11"/>
      <c r="L65" s="11"/>
    </row>
    <row r="66" spans="1:12" ht="12.75">
      <c r="A66" s="3">
        <v>60</v>
      </c>
      <c r="B66" s="5" t="s">
        <v>109</v>
      </c>
      <c r="C66" s="5"/>
      <c r="D66" s="5" t="s">
        <v>109</v>
      </c>
      <c r="E66" s="5" t="s">
        <v>109</v>
      </c>
      <c r="F66" s="10">
        <f t="shared" si="0"/>
        <v>0</v>
      </c>
      <c r="G66" s="7">
        <v>0</v>
      </c>
      <c r="H66" s="7">
        <v>0</v>
      </c>
      <c r="I66" s="7">
        <v>0</v>
      </c>
      <c r="J66" s="7">
        <v>0</v>
      </c>
      <c r="K66" s="11"/>
      <c r="L66" s="11"/>
    </row>
    <row r="67" spans="1:12" ht="12.75">
      <c r="A67" s="3" t="s">
        <v>109</v>
      </c>
      <c r="B67" s="4" t="s">
        <v>109</v>
      </c>
      <c r="C67" s="4"/>
      <c r="D67" s="4" t="s">
        <v>109</v>
      </c>
      <c r="E67" s="4" t="s">
        <v>109</v>
      </c>
      <c r="F67" s="10">
        <f t="shared" si="0"/>
        <v>0</v>
      </c>
      <c r="G67" s="7">
        <v>0</v>
      </c>
      <c r="H67" s="7">
        <v>0</v>
      </c>
      <c r="I67" s="7">
        <v>0</v>
      </c>
      <c r="J67" s="7">
        <v>0</v>
      </c>
      <c r="K67" s="11"/>
      <c r="L67" s="11"/>
    </row>
    <row r="68" spans="1:12" ht="12.75">
      <c r="A68" s="3" t="s">
        <v>109</v>
      </c>
      <c r="B68" s="4" t="s">
        <v>109</v>
      </c>
      <c r="C68" s="4"/>
      <c r="D68" s="4" t="s">
        <v>109</v>
      </c>
      <c r="E68" s="4" t="s">
        <v>109</v>
      </c>
      <c r="F68" s="10">
        <f t="shared" si="0"/>
        <v>0</v>
      </c>
      <c r="G68" s="7">
        <v>0</v>
      </c>
      <c r="H68" s="7">
        <v>0</v>
      </c>
      <c r="I68" s="7">
        <v>0</v>
      </c>
      <c r="J68" s="7">
        <v>0</v>
      </c>
      <c r="K68" s="11"/>
      <c r="L68" s="11"/>
    </row>
    <row r="69" spans="1:12" ht="12.75">
      <c r="A69" s="3" t="s">
        <v>109</v>
      </c>
      <c r="B69" s="4" t="s">
        <v>109</v>
      </c>
      <c r="C69" s="4"/>
      <c r="D69" s="4" t="s">
        <v>109</v>
      </c>
      <c r="E69" s="4" t="s">
        <v>109</v>
      </c>
      <c r="F69" s="10">
        <f t="shared" si="0"/>
        <v>0</v>
      </c>
      <c r="G69" s="7">
        <v>0</v>
      </c>
      <c r="H69" s="7">
        <v>0</v>
      </c>
      <c r="I69" s="7">
        <v>0</v>
      </c>
      <c r="J69" s="7">
        <v>0</v>
      </c>
      <c r="K69" s="11"/>
      <c r="L69" s="11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9.28125" style="0" customWidth="1"/>
    <col min="3" max="3" width="30.421875" style="0" customWidth="1"/>
    <col min="4" max="4" width="22.421875" style="0" bestFit="1" customWidth="1"/>
    <col min="5" max="5" width="9.851562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108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112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2" t="s">
        <v>119</v>
      </c>
      <c r="C8" s="22" t="s">
        <v>120</v>
      </c>
      <c r="D8" s="22" t="s">
        <v>121</v>
      </c>
      <c r="E8" s="22" t="s">
        <v>122</v>
      </c>
      <c r="F8" s="10">
        <f aca="true" t="shared" si="0" ref="F8:F32">+G8+H8+I8+J8</f>
        <v>159.2</v>
      </c>
      <c r="G8" s="7">
        <v>53</v>
      </c>
      <c r="H8" s="7">
        <v>53.2</v>
      </c>
      <c r="I8" s="7">
        <v>53</v>
      </c>
      <c r="J8" s="7">
        <v>0</v>
      </c>
    </row>
    <row r="9" spans="1:10" ht="12.75">
      <c r="A9" s="3">
        <v>2</v>
      </c>
      <c r="B9" s="22" t="s">
        <v>123</v>
      </c>
      <c r="C9" s="22" t="s">
        <v>124</v>
      </c>
      <c r="D9" s="22" t="s">
        <v>125</v>
      </c>
      <c r="E9" s="22" t="s">
        <v>126</v>
      </c>
      <c r="F9" s="10">
        <f t="shared" si="0"/>
        <v>142.95</v>
      </c>
      <c r="G9" s="7">
        <v>49.3</v>
      </c>
      <c r="H9" s="7">
        <v>48.6</v>
      </c>
      <c r="I9" s="7">
        <v>45.05</v>
      </c>
      <c r="J9" s="7">
        <v>0</v>
      </c>
    </row>
    <row r="10" spans="1:10" ht="12.75">
      <c r="A10" s="3">
        <v>3</v>
      </c>
      <c r="B10" s="22" t="s">
        <v>129</v>
      </c>
      <c r="C10" s="22" t="s">
        <v>130</v>
      </c>
      <c r="D10" s="22" t="s">
        <v>131</v>
      </c>
      <c r="E10" s="22" t="s">
        <v>409</v>
      </c>
      <c r="F10" s="10">
        <f t="shared" si="0"/>
        <v>131.2</v>
      </c>
      <c r="G10" s="7">
        <v>0</v>
      </c>
      <c r="H10" s="7">
        <v>45.2</v>
      </c>
      <c r="I10" s="7">
        <v>38</v>
      </c>
      <c r="J10" s="7">
        <v>48</v>
      </c>
    </row>
    <row r="11" spans="1:10" s="29" customFormat="1" ht="12.75">
      <c r="A11" s="28">
        <v>4</v>
      </c>
      <c r="B11" s="23" t="s">
        <v>488</v>
      </c>
      <c r="C11" s="23" t="s">
        <v>489</v>
      </c>
      <c r="D11" s="23" t="s">
        <v>131</v>
      </c>
      <c r="E11" s="23" t="s">
        <v>122</v>
      </c>
      <c r="F11" s="30">
        <f t="shared" si="0"/>
        <v>52.6</v>
      </c>
      <c r="G11" s="31">
        <v>0</v>
      </c>
      <c r="H11" s="31">
        <v>0</v>
      </c>
      <c r="I11" s="31">
        <v>0</v>
      </c>
      <c r="J11" s="31">
        <v>52.6</v>
      </c>
    </row>
    <row r="12" spans="1:10" ht="12.75">
      <c r="A12" s="3">
        <v>5</v>
      </c>
      <c r="B12" s="23" t="s">
        <v>404</v>
      </c>
      <c r="C12" s="23" t="s">
        <v>405</v>
      </c>
      <c r="D12" s="23" t="s">
        <v>406</v>
      </c>
      <c r="E12" s="23" t="s">
        <v>122</v>
      </c>
      <c r="F12" s="10">
        <f t="shared" si="0"/>
        <v>49.15</v>
      </c>
      <c r="G12" s="7">
        <v>0</v>
      </c>
      <c r="H12" s="7">
        <v>0</v>
      </c>
      <c r="I12" s="7">
        <v>49.15</v>
      </c>
      <c r="J12" s="7">
        <v>0</v>
      </c>
    </row>
    <row r="13" spans="1:10" ht="12.75">
      <c r="A13" s="3">
        <v>6</v>
      </c>
      <c r="B13" s="22" t="s">
        <v>127</v>
      </c>
      <c r="C13" s="22" t="s">
        <v>128</v>
      </c>
      <c r="D13" s="22" t="s">
        <v>121</v>
      </c>
      <c r="E13" s="22" t="s">
        <v>122</v>
      </c>
      <c r="F13" s="10">
        <f t="shared" si="0"/>
        <v>47.3</v>
      </c>
      <c r="G13" s="7">
        <v>47.3</v>
      </c>
      <c r="H13" s="7">
        <v>0</v>
      </c>
      <c r="I13" s="7">
        <v>0</v>
      </c>
      <c r="J13" s="7">
        <v>0</v>
      </c>
    </row>
    <row r="14" spans="1:10" ht="12.75">
      <c r="A14" s="3">
        <v>7</v>
      </c>
      <c r="B14" s="23" t="s">
        <v>407</v>
      </c>
      <c r="C14" s="23" t="s">
        <v>408</v>
      </c>
      <c r="D14" s="23" t="s">
        <v>257</v>
      </c>
      <c r="E14" s="23" t="s">
        <v>409</v>
      </c>
      <c r="F14" s="10">
        <f t="shared" si="0"/>
        <v>47.1</v>
      </c>
      <c r="G14" s="7">
        <v>0</v>
      </c>
      <c r="H14" s="7">
        <v>0</v>
      </c>
      <c r="I14" s="7">
        <v>47.1</v>
      </c>
      <c r="J14" s="7">
        <v>0</v>
      </c>
    </row>
    <row r="15" spans="1:10" ht="12.75">
      <c r="A15" s="3">
        <v>8</v>
      </c>
      <c r="B15" s="23" t="s">
        <v>410</v>
      </c>
      <c r="C15" s="23" t="s">
        <v>411</v>
      </c>
      <c r="D15" s="23" t="s">
        <v>121</v>
      </c>
      <c r="E15" s="23" t="s">
        <v>122</v>
      </c>
      <c r="F15" s="10">
        <f t="shared" si="0"/>
        <v>42.25</v>
      </c>
      <c r="G15" s="7">
        <v>0</v>
      </c>
      <c r="H15" s="7">
        <v>0</v>
      </c>
      <c r="I15" s="7">
        <v>42.25</v>
      </c>
      <c r="J15" s="7">
        <v>0</v>
      </c>
    </row>
    <row r="16" spans="1:10" ht="12.75">
      <c r="A16" s="3">
        <v>9</v>
      </c>
      <c r="B16" s="23" t="s">
        <v>412</v>
      </c>
      <c r="C16" s="23" t="s">
        <v>413</v>
      </c>
      <c r="D16" s="23" t="s">
        <v>414</v>
      </c>
      <c r="E16" s="23" t="s">
        <v>409</v>
      </c>
      <c r="F16" s="10">
        <f t="shared" si="0"/>
        <v>40.25</v>
      </c>
      <c r="G16" s="7">
        <v>0</v>
      </c>
      <c r="H16" s="7">
        <v>0</v>
      </c>
      <c r="I16" s="7">
        <v>40.25</v>
      </c>
      <c r="J16" s="7">
        <v>0</v>
      </c>
    </row>
    <row r="17" spans="1:10" ht="12.75">
      <c r="A17" s="3">
        <v>10</v>
      </c>
      <c r="B17" s="23" t="s">
        <v>415</v>
      </c>
      <c r="C17" s="23" t="s">
        <v>416</v>
      </c>
      <c r="D17" s="23" t="s">
        <v>121</v>
      </c>
      <c r="E17" s="23" t="s">
        <v>122</v>
      </c>
      <c r="F17" s="10">
        <f t="shared" si="0"/>
        <v>37</v>
      </c>
      <c r="G17" s="7">
        <v>0</v>
      </c>
      <c r="H17" s="7">
        <v>0</v>
      </c>
      <c r="I17" s="7">
        <v>37</v>
      </c>
      <c r="J17" s="7">
        <v>0</v>
      </c>
    </row>
    <row r="18" spans="1:10" ht="12.75">
      <c r="A18" s="3">
        <v>11</v>
      </c>
      <c r="B18" s="23" t="s">
        <v>417</v>
      </c>
      <c r="C18" s="23" t="s">
        <v>418</v>
      </c>
      <c r="D18" s="23" t="s">
        <v>121</v>
      </c>
      <c r="E18" s="23" t="s">
        <v>122</v>
      </c>
      <c r="F18" s="10">
        <f t="shared" si="0"/>
        <v>36</v>
      </c>
      <c r="G18" s="7">
        <v>0</v>
      </c>
      <c r="H18" s="7">
        <v>0</v>
      </c>
      <c r="I18" s="7">
        <v>36</v>
      </c>
      <c r="J18" s="7">
        <v>0</v>
      </c>
    </row>
    <row r="19" spans="1:10" ht="12.75">
      <c r="A19" s="3">
        <v>12</v>
      </c>
      <c r="B19" s="23" t="s">
        <v>419</v>
      </c>
      <c r="C19" s="23" t="s">
        <v>420</v>
      </c>
      <c r="D19" s="23" t="s">
        <v>121</v>
      </c>
      <c r="E19" s="23" t="s">
        <v>409</v>
      </c>
      <c r="F19" s="10">
        <f t="shared" si="0"/>
        <v>35</v>
      </c>
      <c r="G19" s="7">
        <v>0</v>
      </c>
      <c r="H19" s="7">
        <v>0</v>
      </c>
      <c r="I19" s="7">
        <v>35</v>
      </c>
      <c r="J19" s="7">
        <v>0</v>
      </c>
    </row>
    <row r="20" spans="1:10" ht="12.75">
      <c r="A20" s="3">
        <v>13</v>
      </c>
      <c r="B20" s="23" t="s">
        <v>421</v>
      </c>
      <c r="C20" s="23" t="s">
        <v>422</v>
      </c>
      <c r="D20" s="24" t="s">
        <v>121</v>
      </c>
      <c r="E20" s="23" t="s">
        <v>409</v>
      </c>
      <c r="F20" s="10">
        <f t="shared" si="0"/>
        <v>34</v>
      </c>
      <c r="G20" s="7">
        <v>0</v>
      </c>
      <c r="H20" s="7">
        <v>0</v>
      </c>
      <c r="I20" s="7">
        <v>34</v>
      </c>
      <c r="J20" s="7">
        <v>0</v>
      </c>
    </row>
    <row r="21" spans="1:10" ht="12.75">
      <c r="A21" s="3">
        <v>14</v>
      </c>
      <c r="B21" s="23" t="s">
        <v>423</v>
      </c>
      <c r="C21" s="23" t="s">
        <v>424</v>
      </c>
      <c r="D21" s="23" t="s">
        <v>121</v>
      </c>
      <c r="E21" s="23" t="s">
        <v>409</v>
      </c>
      <c r="F21" s="10">
        <f t="shared" si="0"/>
        <v>33</v>
      </c>
      <c r="G21" s="7">
        <v>0</v>
      </c>
      <c r="H21" s="7">
        <v>0</v>
      </c>
      <c r="I21" s="7">
        <v>33</v>
      </c>
      <c r="J21" s="7">
        <v>0</v>
      </c>
    </row>
    <row r="22" spans="1:10" ht="12.75">
      <c r="A22" s="3">
        <v>15</v>
      </c>
      <c r="B22" s="23" t="s">
        <v>425</v>
      </c>
      <c r="C22" s="23" t="s">
        <v>426</v>
      </c>
      <c r="D22" s="24" t="s">
        <v>427</v>
      </c>
      <c r="E22" s="23" t="s">
        <v>409</v>
      </c>
      <c r="F22" s="10">
        <f t="shared" si="0"/>
        <v>32</v>
      </c>
      <c r="G22" s="7">
        <v>0</v>
      </c>
      <c r="H22" s="7">
        <v>0</v>
      </c>
      <c r="I22" s="7">
        <v>32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4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16.57421875" style="0" customWidth="1"/>
    <col min="4" max="4" width="21.00390625" style="0" customWidth="1"/>
    <col min="5" max="5" width="10.0039062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133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112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0" t="s">
        <v>134</v>
      </c>
      <c r="C8" s="20" t="s">
        <v>135</v>
      </c>
      <c r="D8" s="20" t="s">
        <v>136</v>
      </c>
      <c r="E8" s="20" t="s">
        <v>132</v>
      </c>
      <c r="F8" s="10">
        <f aca="true" t="shared" si="0" ref="F8:F32">+G8+H8+I8+J8</f>
        <v>106.2</v>
      </c>
      <c r="G8" s="7">
        <v>53</v>
      </c>
      <c r="H8" s="7">
        <v>53.2</v>
      </c>
      <c r="I8" s="7">
        <v>0</v>
      </c>
      <c r="J8" s="7">
        <v>0</v>
      </c>
    </row>
    <row r="9" spans="1:10" ht="12.75">
      <c r="A9" s="3">
        <v>2</v>
      </c>
      <c r="B9" s="20" t="s">
        <v>137</v>
      </c>
      <c r="C9" s="20" t="s">
        <v>138</v>
      </c>
      <c r="D9" s="20" t="s">
        <v>139</v>
      </c>
      <c r="E9" s="20" t="s">
        <v>132</v>
      </c>
      <c r="F9" s="10">
        <f t="shared" si="0"/>
        <v>49.7</v>
      </c>
      <c r="G9" s="7">
        <v>49.7</v>
      </c>
      <c r="H9" s="7">
        <v>0</v>
      </c>
      <c r="I9" s="7">
        <v>0</v>
      </c>
      <c r="J9" s="7">
        <v>0</v>
      </c>
    </row>
    <row r="10" spans="1:10" ht="12.75">
      <c r="A10" s="3">
        <v>3</v>
      </c>
      <c r="B10" s="20" t="s">
        <v>140</v>
      </c>
      <c r="C10" s="20" t="s">
        <v>141</v>
      </c>
      <c r="D10" s="20" t="s">
        <v>121</v>
      </c>
      <c r="E10" s="20" t="s">
        <v>132</v>
      </c>
      <c r="F10" s="10">
        <f t="shared" si="0"/>
        <v>47.4</v>
      </c>
      <c r="G10" s="7">
        <v>47.4</v>
      </c>
      <c r="H10" s="7">
        <v>0</v>
      </c>
      <c r="I10" s="7">
        <v>0</v>
      </c>
      <c r="J10" s="7">
        <v>0</v>
      </c>
    </row>
    <row r="11" spans="1:10" ht="12.75">
      <c r="A11" s="3">
        <v>4</v>
      </c>
      <c r="B11" s="20" t="s">
        <v>142</v>
      </c>
      <c r="C11" s="20" t="s">
        <v>143</v>
      </c>
      <c r="D11" s="20" t="s">
        <v>121</v>
      </c>
      <c r="E11" s="20" t="s">
        <v>132</v>
      </c>
      <c r="F11" s="10">
        <f t="shared" si="0"/>
        <v>45.4</v>
      </c>
      <c r="G11" s="7">
        <v>45.4</v>
      </c>
      <c r="H11" s="7">
        <v>0</v>
      </c>
      <c r="I11" s="7">
        <v>0</v>
      </c>
      <c r="J11" s="7">
        <v>0</v>
      </c>
    </row>
    <row r="12" spans="1:10" ht="12.75">
      <c r="A12" s="3">
        <v>5</v>
      </c>
      <c r="B12" s="20" t="s">
        <v>144</v>
      </c>
      <c r="C12" s="20" t="s">
        <v>145</v>
      </c>
      <c r="D12" s="20" t="s">
        <v>146</v>
      </c>
      <c r="E12" s="20" t="s">
        <v>126</v>
      </c>
      <c r="F12" s="10">
        <f t="shared" si="0"/>
        <v>43.35</v>
      </c>
      <c r="G12" s="7">
        <v>43.35</v>
      </c>
      <c r="H12" s="7">
        <v>0</v>
      </c>
      <c r="I12" s="7">
        <v>0</v>
      </c>
      <c r="J12" s="7">
        <v>0</v>
      </c>
    </row>
    <row r="13" spans="1:10" ht="12.75">
      <c r="A13" s="3">
        <v>6</v>
      </c>
      <c r="B13" s="20" t="s">
        <v>147</v>
      </c>
      <c r="C13" s="20" t="s">
        <v>148</v>
      </c>
      <c r="D13" s="20" t="s">
        <v>149</v>
      </c>
      <c r="E13" s="20" t="s">
        <v>122</v>
      </c>
      <c r="F13" s="10">
        <f t="shared" si="0"/>
        <v>41.3</v>
      </c>
      <c r="G13" s="7">
        <v>41.3</v>
      </c>
      <c r="H13" s="7">
        <v>0</v>
      </c>
      <c r="I13" s="7">
        <v>0</v>
      </c>
      <c r="J13" s="7">
        <v>0</v>
      </c>
    </row>
    <row r="14" spans="1:10" ht="12.75">
      <c r="A14" s="3">
        <v>7</v>
      </c>
      <c r="B14" s="20" t="s">
        <v>150</v>
      </c>
      <c r="C14" s="20" t="s">
        <v>151</v>
      </c>
      <c r="D14" s="20" t="s">
        <v>152</v>
      </c>
      <c r="E14" s="20" t="s">
        <v>126</v>
      </c>
      <c r="F14" s="10">
        <f t="shared" si="0"/>
        <v>38</v>
      </c>
      <c r="G14" s="7">
        <v>38</v>
      </c>
      <c r="H14" s="7">
        <v>0</v>
      </c>
      <c r="I14" s="7">
        <v>0</v>
      </c>
      <c r="J14" s="7">
        <v>0</v>
      </c>
    </row>
    <row r="15" spans="1:10" ht="12.75">
      <c r="A15" s="3">
        <v>8</v>
      </c>
      <c r="B15" s="20" t="s">
        <v>153</v>
      </c>
      <c r="C15" s="20" t="s">
        <v>154</v>
      </c>
      <c r="D15" s="20" t="s">
        <v>121</v>
      </c>
      <c r="E15" s="20" t="s">
        <v>132</v>
      </c>
      <c r="F15" s="10">
        <f t="shared" si="0"/>
        <v>37</v>
      </c>
      <c r="G15" s="7">
        <v>37</v>
      </c>
      <c r="H15" s="7">
        <v>0</v>
      </c>
      <c r="I15" s="7">
        <v>0</v>
      </c>
      <c r="J15" s="7">
        <v>0</v>
      </c>
    </row>
    <row r="16" spans="1:10" ht="12.75">
      <c r="A16" s="3">
        <v>9</v>
      </c>
      <c r="B16" s="4"/>
      <c r="C16" s="4"/>
      <c r="D16" s="4"/>
      <c r="E16" s="4"/>
      <c r="F16" s="10">
        <f t="shared" si="0"/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2.75">
      <c r="A17" s="3">
        <v>10</v>
      </c>
      <c r="B17" s="4"/>
      <c r="C17" s="4"/>
      <c r="D17" s="4"/>
      <c r="E17" s="4"/>
      <c r="F17" s="10">
        <f t="shared" si="0"/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12.75">
      <c r="A18" s="3">
        <v>11</v>
      </c>
      <c r="B18" s="4"/>
      <c r="C18" s="4"/>
      <c r="D18" s="4"/>
      <c r="E18" s="4"/>
      <c r="F18" s="10">
        <f t="shared" si="0"/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2.75">
      <c r="A19" s="3">
        <v>12</v>
      </c>
      <c r="B19" s="4"/>
      <c r="C19" s="4"/>
      <c r="D19" s="8"/>
      <c r="E19" s="4"/>
      <c r="F19" s="10">
        <f t="shared" si="0"/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2.75">
      <c r="A20" s="3">
        <v>13</v>
      </c>
      <c r="B20" s="4"/>
      <c r="C20" s="4"/>
      <c r="D20" s="4"/>
      <c r="E20" s="4"/>
      <c r="F20" s="10">
        <f t="shared" si="0"/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2.75">
      <c r="A21" s="3">
        <v>14</v>
      </c>
      <c r="B21" s="4"/>
      <c r="C21" s="4"/>
      <c r="D21" s="8"/>
      <c r="E21" s="4"/>
      <c r="F21" s="10">
        <f t="shared" si="0"/>
        <v>0</v>
      </c>
      <c r="G21" s="7">
        <v>0</v>
      </c>
      <c r="H21" s="7">
        <v>0</v>
      </c>
      <c r="I21" s="7">
        <v>0</v>
      </c>
      <c r="J21" s="7">
        <v>0</v>
      </c>
    </row>
    <row r="22" spans="1:10" ht="12.75">
      <c r="A22" s="3">
        <v>15</v>
      </c>
      <c r="B22" s="4"/>
      <c r="C22" s="4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27.28125" style="0" customWidth="1"/>
    <col min="4" max="4" width="23.57421875" style="0" customWidth="1"/>
    <col min="5" max="5" width="11.0039062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155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112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5" t="s">
        <v>169</v>
      </c>
      <c r="C8" s="25" t="s">
        <v>170</v>
      </c>
      <c r="D8" s="25" t="s">
        <v>171</v>
      </c>
      <c r="E8" s="25" t="s">
        <v>122</v>
      </c>
      <c r="F8" s="10">
        <f aca="true" t="shared" si="0" ref="F8:F13">+G8+H8+I8+J8</f>
        <v>133.6</v>
      </c>
      <c r="G8" s="7">
        <v>38.65</v>
      </c>
      <c r="H8" s="7">
        <v>0</v>
      </c>
      <c r="I8" s="7">
        <v>45.85</v>
      </c>
      <c r="J8" s="7">
        <v>49.1</v>
      </c>
    </row>
    <row r="9" spans="1:10" ht="12.75">
      <c r="A9" s="3">
        <v>2</v>
      </c>
      <c r="B9" s="22" t="s">
        <v>166</v>
      </c>
      <c r="C9" s="22" t="s">
        <v>167</v>
      </c>
      <c r="D9" s="22" t="s">
        <v>168</v>
      </c>
      <c r="E9" s="22" t="s">
        <v>122</v>
      </c>
      <c r="F9" s="10">
        <f t="shared" si="0"/>
        <v>126.05</v>
      </c>
      <c r="G9" s="7">
        <v>0</v>
      </c>
      <c r="H9" s="7">
        <v>39.75</v>
      </c>
      <c r="I9" s="7">
        <v>43.85</v>
      </c>
      <c r="J9" s="7">
        <v>42.45</v>
      </c>
    </row>
    <row r="10" spans="1:10" ht="12.75">
      <c r="A10" s="3">
        <v>3</v>
      </c>
      <c r="B10" s="25" t="s">
        <v>156</v>
      </c>
      <c r="C10" s="25" t="s">
        <v>157</v>
      </c>
      <c r="D10" s="25" t="s">
        <v>158</v>
      </c>
      <c r="E10" s="25" t="s">
        <v>126</v>
      </c>
      <c r="F10" s="10">
        <f t="shared" si="0"/>
        <v>123.3</v>
      </c>
      <c r="G10" s="7">
        <v>41.45</v>
      </c>
      <c r="H10" s="7">
        <v>36.4</v>
      </c>
      <c r="I10" s="7">
        <v>0</v>
      </c>
      <c r="J10" s="7">
        <v>45.45</v>
      </c>
    </row>
    <row r="11" spans="1:10" ht="12.75">
      <c r="A11" s="3">
        <v>4</v>
      </c>
      <c r="B11" s="22" t="s">
        <v>162</v>
      </c>
      <c r="C11" s="22" t="s">
        <v>163</v>
      </c>
      <c r="D11" s="22" t="s">
        <v>131</v>
      </c>
      <c r="E11" s="22" t="s">
        <v>132</v>
      </c>
      <c r="F11" s="10">
        <f t="shared" si="0"/>
        <v>94.1</v>
      </c>
      <c r="G11" s="7">
        <v>0</v>
      </c>
      <c r="H11" s="7">
        <v>45.1</v>
      </c>
      <c r="I11" s="7">
        <v>49</v>
      </c>
      <c r="J11" s="7">
        <v>0</v>
      </c>
    </row>
    <row r="12" spans="1:10" ht="12.75">
      <c r="A12" s="3">
        <v>5</v>
      </c>
      <c r="B12" s="25" t="s">
        <v>159</v>
      </c>
      <c r="C12" s="25" t="s">
        <v>160</v>
      </c>
      <c r="D12" s="25" t="s">
        <v>161</v>
      </c>
      <c r="E12" s="25" t="s">
        <v>122</v>
      </c>
      <c r="F12" s="10">
        <f t="shared" si="0"/>
        <v>45.5</v>
      </c>
      <c r="G12" s="7">
        <v>45.5</v>
      </c>
      <c r="H12" s="7">
        <v>0</v>
      </c>
      <c r="I12" s="7">
        <v>0</v>
      </c>
      <c r="J12" s="7">
        <v>0</v>
      </c>
    </row>
    <row r="13" spans="1:10" ht="12.75">
      <c r="A13" s="3">
        <v>6</v>
      </c>
      <c r="B13" s="22" t="s">
        <v>164</v>
      </c>
      <c r="C13" s="22" t="s">
        <v>165</v>
      </c>
      <c r="D13" s="22" t="s">
        <v>131</v>
      </c>
      <c r="E13" s="22" t="s">
        <v>126</v>
      </c>
      <c r="F13" s="10">
        <f t="shared" si="0"/>
        <v>41.85</v>
      </c>
      <c r="G13" s="7">
        <v>0</v>
      </c>
      <c r="H13" s="7">
        <v>41.85</v>
      </c>
      <c r="I13" s="7">
        <v>0</v>
      </c>
      <c r="J13" s="7">
        <v>0</v>
      </c>
    </row>
    <row r="14" spans="1:10" ht="12.75">
      <c r="A14" s="3">
        <v>7</v>
      </c>
      <c r="B14" s="25" t="s">
        <v>172</v>
      </c>
      <c r="C14" s="25" t="s">
        <v>173</v>
      </c>
      <c r="D14" s="25" t="s">
        <v>174</v>
      </c>
      <c r="E14" s="25" t="s">
        <v>126</v>
      </c>
      <c r="F14" s="10">
        <f aca="true" t="shared" si="1" ref="F14:F32">+G14+H14+I14+J14</f>
        <v>36.65</v>
      </c>
      <c r="G14" s="7">
        <v>36.65</v>
      </c>
      <c r="H14" s="7">
        <v>0</v>
      </c>
      <c r="I14" s="7">
        <v>0</v>
      </c>
      <c r="J14" s="7">
        <v>0</v>
      </c>
    </row>
    <row r="15" spans="1:10" ht="12.75">
      <c r="A15" s="3">
        <v>8</v>
      </c>
      <c r="B15" s="25" t="s">
        <v>175</v>
      </c>
      <c r="C15" s="25" t="s">
        <v>176</v>
      </c>
      <c r="D15" s="25" t="s">
        <v>177</v>
      </c>
      <c r="E15" s="25" t="s">
        <v>122</v>
      </c>
      <c r="F15" s="10">
        <f t="shared" si="1"/>
        <v>33.5</v>
      </c>
      <c r="G15" s="7">
        <v>33.5</v>
      </c>
      <c r="H15" s="7">
        <v>0</v>
      </c>
      <c r="I15" s="7">
        <v>0</v>
      </c>
      <c r="J15" s="7">
        <v>0</v>
      </c>
    </row>
    <row r="16" spans="1:10" ht="12.75">
      <c r="A16" s="3">
        <v>9</v>
      </c>
      <c r="B16" s="22" t="s">
        <v>178</v>
      </c>
      <c r="C16" s="22" t="s">
        <v>179</v>
      </c>
      <c r="D16" s="22" t="s">
        <v>121</v>
      </c>
      <c r="E16" s="22" t="s">
        <v>132</v>
      </c>
      <c r="F16" s="10">
        <f t="shared" si="1"/>
        <v>33.1</v>
      </c>
      <c r="G16" s="7">
        <v>0</v>
      </c>
      <c r="H16" s="7">
        <v>33.1</v>
      </c>
      <c r="I16" s="7">
        <v>0</v>
      </c>
      <c r="J16" s="7">
        <v>0</v>
      </c>
    </row>
    <row r="17" spans="1:10" ht="12.75">
      <c r="A17" s="3">
        <v>10</v>
      </c>
      <c r="B17" s="25" t="s">
        <v>180</v>
      </c>
      <c r="C17" s="25" t="s">
        <v>181</v>
      </c>
      <c r="D17" s="25" t="s">
        <v>177</v>
      </c>
      <c r="E17" s="25" t="s">
        <v>132</v>
      </c>
      <c r="F17" s="10">
        <f t="shared" si="1"/>
        <v>31.5</v>
      </c>
      <c r="G17" s="7">
        <v>31.5</v>
      </c>
      <c r="H17" s="7">
        <v>0</v>
      </c>
      <c r="I17" s="7">
        <v>0</v>
      </c>
      <c r="J17" s="7">
        <v>0</v>
      </c>
    </row>
    <row r="18" spans="1:10" ht="12.75">
      <c r="A18" s="3">
        <v>11</v>
      </c>
      <c r="B18" s="21"/>
      <c r="C18" s="21"/>
      <c r="D18" s="21"/>
      <c r="E18" s="21"/>
      <c r="F18" s="10">
        <f t="shared" si="1"/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2.75">
      <c r="A19" s="3">
        <v>12</v>
      </c>
      <c r="B19" s="4"/>
      <c r="C19" s="4"/>
      <c r="D19" s="8"/>
      <c r="E19" s="4"/>
      <c r="F19" s="10">
        <f t="shared" si="1"/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2.75">
      <c r="A20" s="3">
        <v>13</v>
      </c>
      <c r="B20" s="4"/>
      <c r="C20" s="4"/>
      <c r="D20" s="4"/>
      <c r="E20" s="4"/>
      <c r="F20" s="10">
        <f t="shared" si="1"/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2.75">
      <c r="A21" s="3">
        <v>14</v>
      </c>
      <c r="B21" s="4"/>
      <c r="C21" s="4"/>
      <c r="D21" s="8"/>
      <c r="E21" s="4"/>
      <c r="F21" s="10">
        <f t="shared" si="1"/>
        <v>0</v>
      </c>
      <c r="G21" s="7">
        <v>0</v>
      </c>
      <c r="H21" s="7">
        <v>0</v>
      </c>
      <c r="I21" s="7">
        <v>0</v>
      </c>
      <c r="J21" s="7">
        <v>0</v>
      </c>
    </row>
    <row r="22" spans="1:10" ht="12.75">
      <c r="A22" s="3">
        <v>15</v>
      </c>
      <c r="B22" s="4"/>
      <c r="C22" s="4"/>
      <c r="D22" s="4"/>
      <c r="E22" s="4"/>
      <c r="F22" s="10">
        <f t="shared" si="1"/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1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1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1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1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1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1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1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1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1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1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/>
  <pageMargins left="0.75" right="0.75" top="1" bottom="1" header="0.492125985" footer="0.492125985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3" width="12.140625" style="0" customWidth="1"/>
    <col min="4" max="4" width="16.421875" style="0" customWidth="1"/>
    <col min="5" max="5" width="9.710937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182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112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5" t="s">
        <v>183</v>
      </c>
      <c r="C8" s="25" t="s">
        <v>184</v>
      </c>
      <c r="D8" s="25" t="s">
        <v>131</v>
      </c>
      <c r="E8" s="25" t="s">
        <v>122</v>
      </c>
      <c r="F8" s="10">
        <f>+G8+H8+I8+J8</f>
        <v>139.6</v>
      </c>
      <c r="G8" s="7">
        <v>45.5</v>
      </c>
      <c r="H8" s="7">
        <v>45.1</v>
      </c>
      <c r="I8" s="7">
        <v>49</v>
      </c>
      <c r="J8" s="7">
        <v>0</v>
      </c>
    </row>
    <row r="9" spans="1:10" ht="12.75">
      <c r="A9" s="3">
        <v>2</v>
      </c>
      <c r="B9" s="25" t="s">
        <v>185</v>
      </c>
      <c r="C9" s="25" t="s">
        <v>186</v>
      </c>
      <c r="D9" s="25" t="s">
        <v>121</v>
      </c>
      <c r="E9" s="25" t="s">
        <v>132</v>
      </c>
      <c r="F9" s="10">
        <f>+G9+H9+I9+J9</f>
        <v>121.64999999999999</v>
      </c>
      <c r="G9" s="7">
        <v>39.5</v>
      </c>
      <c r="H9" s="7">
        <v>39.1</v>
      </c>
      <c r="I9" s="7">
        <v>43.05</v>
      </c>
      <c r="J9" s="7">
        <v>0</v>
      </c>
    </row>
    <row r="10" spans="1:10" ht="12.75">
      <c r="A10" s="3">
        <v>3</v>
      </c>
      <c r="B10" s="23" t="s">
        <v>219</v>
      </c>
      <c r="C10" s="23" t="s">
        <v>220</v>
      </c>
      <c r="D10" s="23" t="s">
        <v>158</v>
      </c>
      <c r="E10" s="23" t="s">
        <v>221</v>
      </c>
      <c r="F10" s="10">
        <f aca="true" t="shared" si="0" ref="F10:F32">+G10+H10+I10+J10</f>
        <v>41</v>
      </c>
      <c r="G10" s="7">
        <v>0</v>
      </c>
      <c r="H10" s="7">
        <v>0</v>
      </c>
      <c r="I10" s="7">
        <v>41</v>
      </c>
      <c r="J10" s="7">
        <v>0</v>
      </c>
    </row>
    <row r="11" spans="1:10" ht="12.75">
      <c r="A11" s="3">
        <v>4</v>
      </c>
      <c r="B11" s="4"/>
      <c r="C11" s="4"/>
      <c r="D11" s="4"/>
      <c r="E11" s="4"/>
      <c r="F11" s="10">
        <f t="shared" si="0"/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2.75">
      <c r="A12" s="3">
        <v>5</v>
      </c>
      <c r="B12" s="4"/>
      <c r="C12" s="4"/>
      <c r="D12" s="4"/>
      <c r="E12" s="4"/>
      <c r="F12" s="10">
        <f t="shared" si="0"/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2.75">
      <c r="A13" s="3">
        <v>6</v>
      </c>
      <c r="B13" s="4"/>
      <c r="C13" s="4"/>
      <c r="D13" s="4"/>
      <c r="E13" s="4"/>
      <c r="F13" s="10">
        <f t="shared" si="0"/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2.75">
      <c r="A14" s="3">
        <v>7</v>
      </c>
      <c r="B14" s="4"/>
      <c r="C14" s="4"/>
      <c r="D14" s="4"/>
      <c r="E14" s="4"/>
      <c r="F14" s="10">
        <f t="shared" si="0"/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3">
        <v>8</v>
      </c>
      <c r="B15" s="4"/>
      <c r="C15" s="4"/>
      <c r="D15" s="4"/>
      <c r="E15" s="4"/>
      <c r="F15" s="10">
        <f t="shared" si="0"/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2.75">
      <c r="A16" s="3">
        <v>9</v>
      </c>
      <c r="B16" s="4"/>
      <c r="C16" s="4"/>
      <c r="D16" s="4"/>
      <c r="E16" s="4"/>
      <c r="F16" s="10">
        <f t="shared" si="0"/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2.75">
      <c r="A17" s="3">
        <v>10</v>
      </c>
      <c r="B17" s="4"/>
      <c r="C17" s="4"/>
      <c r="D17" s="4"/>
      <c r="E17" s="4"/>
      <c r="F17" s="10">
        <f t="shared" si="0"/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12.75">
      <c r="A18" s="3">
        <v>11</v>
      </c>
      <c r="B18" s="4"/>
      <c r="C18" s="4"/>
      <c r="D18" s="4"/>
      <c r="E18" s="4"/>
      <c r="F18" s="10">
        <f t="shared" si="0"/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2.75">
      <c r="A19" s="3">
        <v>12</v>
      </c>
      <c r="B19" s="4"/>
      <c r="C19" s="4"/>
      <c r="D19" s="8"/>
      <c r="E19" s="4"/>
      <c r="F19" s="10">
        <f t="shared" si="0"/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2.75">
      <c r="A20" s="3">
        <v>13</v>
      </c>
      <c r="B20" s="4"/>
      <c r="C20" s="4"/>
      <c r="D20" s="4"/>
      <c r="E20" s="4"/>
      <c r="F20" s="10">
        <f t="shared" si="0"/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2.75">
      <c r="A21" s="3">
        <v>14</v>
      </c>
      <c r="B21" s="4"/>
      <c r="C21" s="4"/>
      <c r="D21" s="8"/>
      <c r="E21" s="4"/>
      <c r="F21" s="10">
        <f t="shared" si="0"/>
        <v>0</v>
      </c>
      <c r="G21" s="7">
        <v>0</v>
      </c>
      <c r="H21" s="7">
        <v>0</v>
      </c>
      <c r="I21" s="7">
        <v>0</v>
      </c>
      <c r="J21" s="7">
        <v>0</v>
      </c>
    </row>
    <row r="22" spans="1:10" ht="12.75">
      <c r="A22" s="3">
        <v>15</v>
      </c>
      <c r="B22" s="4"/>
      <c r="C22" s="4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8.00390625" style="0" customWidth="1"/>
    <col min="3" max="3" width="20.57421875" style="0" customWidth="1"/>
    <col min="4" max="4" width="21.00390625" style="0" customWidth="1"/>
    <col min="5" max="5" width="11.5742187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187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113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2" t="s">
        <v>201</v>
      </c>
      <c r="C8" s="22" t="s">
        <v>202</v>
      </c>
      <c r="D8" s="22" t="s">
        <v>131</v>
      </c>
      <c r="E8" s="22" t="s">
        <v>409</v>
      </c>
      <c r="F8" s="10">
        <f aca="true" t="shared" si="0" ref="F8:F32">+G8+H8+I8+J8</f>
        <v>127.69999999999999</v>
      </c>
      <c r="G8" s="7">
        <v>0</v>
      </c>
      <c r="H8" s="7">
        <v>41.6</v>
      </c>
      <c r="I8" s="7">
        <v>42</v>
      </c>
      <c r="J8" s="7">
        <v>44.1</v>
      </c>
    </row>
    <row r="9" spans="1:10" ht="12.75">
      <c r="A9" s="3">
        <v>2</v>
      </c>
      <c r="B9" s="22" t="s">
        <v>192</v>
      </c>
      <c r="C9" s="22" t="s">
        <v>193</v>
      </c>
      <c r="D9" s="22" t="s">
        <v>121</v>
      </c>
      <c r="E9" s="22" t="s">
        <v>126</v>
      </c>
      <c r="F9" s="10">
        <f>+G9+H9+I9+J9-H9</f>
        <v>106.20000000000002</v>
      </c>
      <c r="G9" s="7">
        <v>34.2</v>
      </c>
      <c r="H9" s="7">
        <v>29.6</v>
      </c>
      <c r="I9" s="7">
        <v>31</v>
      </c>
      <c r="J9" s="7">
        <v>41</v>
      </c>
    </row>
    <row r="10" spans="1:10" ht="12.75">
      <c r="A10" s="3">
        <v>3</v>
      </c>
      <c r="B10" s="22" t="s">
        <v>208</v>
      </c>
      <c r="C10" s="22" t="s">
        <v>209</v>
      </c>
      <c r="D10" s="22" t="s">
        <v>177</v>
      </c>
      <c r="E10" s="22" t="s">
        <v>126</v>
      </c>
      <c r="F10" s="10">
        <f t="shared" si="0"/>
        <v>99.6</v>
      </c>
      <c r="G10" s="7">
        <v>0</v>
      </c>
      <c r="H10" s="7">
        <v>27.6</v>
      </c>
      <c r="I10" s="7">
        <v>33</v>
      </c>
      <c r="J10" s="7">
        <v>39</v>
      </c>
    </row>
    <row r="11" spans="1:10" ht="12.75">
      <c r="A11" s="3">
        <v>4</v>
      </c>
      <c r="B11" s="22" t="s">
        <v>194</v>
      </c>
      <c r="C11" s="22" t="s">
        <v>195</v>
      </c>
      <c r="D11" s="22" t="s">
        <v>149</v>
      </c>
      <c r="E11" s="22" t="s">
        <v>196</v>
      </c>
      <c r="F11" s="10">
        <f>+G11+H11+I11+J11-H11</f>
        <v>92.5</v>
      </c>
      <c r="G11" s="7">
        <v>29.4</v>
      </c>
      <c r="H11" s="7">
        <v>26.6</v>
      </c>
      <c r="I11" s="7">
        <v>29</v>
      </c>
      <c r="J11" s="7">
        <v>34.1</v>
      </c>
    </row>
    <row r="12" spans="1:10" ht="12.75">
      <c r="A12" s="3">
        <v>5</v>
      </c>
      <c r="B12" s="22" t="s">
        <v>203</v>
      </c>
      <c r="C12" s="22" t="s">
        <v>204</v>
      </c>
      <c r="D12" s="22" t="s">
        <v>131</v>
      </c>
      <c r="E12" s="22" t="s">
        <v>205</v>
      </c>
      <c r="F12" s="10">
        <f t="shared" si="0"/>
        <v>78.45</v>
      </c>
      <c r="G12" s="7">
        <v>0</v>
      </c>
      <c r="H12" s="7">
        <v>38.45</v>
      </c>
      <c r="I12" s="7">
        <v>40</v>
      </c>
      <c r="J12" s="7">
        <v>0</v>
      </c>
    </row>
    <row r="13" spans="1:10" ht="12.75">
      <c r="A13" s="3">
        <v>6</v>
      </c>
      <c r="B13" s="22" t="s">
        <v>188</v>
      </c>
      <c r="C13" s="22" t="s">
        <v>189</v>
      </c>
      <c r="D13" s="22" t="s">
        <v>121</v>
      </c>
      <c r="E13" s="22" t="s">
        <v>409</v>
      </c>
      <c r="F13" s="10">
        <f t="shared" si="0"/>
        <v>71.75</v>
      </c>
      <c r="G13" s="7">
        <v>39.45</v>
      </c>
      <c r="H13" s="7">
        <v>32.3</v>
      </c>
      <c r="I13" s="7">
        <v>0</v>
      </c>
      <c r="J13" s="7">
        <v>0</v>
      </c>
    </row>
    <row r="14" spans="1:10" ht="12.75">
      <c r="A14" s="3">
        <v>7</v>
      </c>
      <c r="B14" s="22" t="s">
        <v>190</v>
      </c>
      <c r="C14" s="22" t="s">
        <v>191</v>
      </c>
      <c r="D14" s="22" t="s">
        <v>131</v>
      </c>
      <c r="E14" s="22" t="s">
        <v>409</v>
      </c>
      <c r="F14" s="10">
        <f t="shared" si="0"/>
        <v>67.15</v>
      </c>
      <c r="G14" s="7">
        <v>31.9</v>
      </c>
      <c r="H14" s="7">
        <v>35.25</v>
      </c>
      <c r="I14" s="7">
        <v>0</v>
      </c>
      <c r="J14" s="7">
        <v>0</v>
      </c>
    </row>
    <row r="15" spans="1:10" ht="12.75">
      <c r="A15" s="3">
        <v>8</v>
      </c>
      <c r="B15" s="22" t="s">
        <v>197</v>
      </c>
      <c r="C15" s="22" t="s">
        <v>198</v>
      </c>
      <c r="D15" s="22" t="s">
        <v>177</v>
      </c>
      <c r="E15" s="22" t="s">
        <v>196</v>
      </c>
      <c r="F15" s="10">
        <f t="shared" si="0"/>
        <v>53.6</v>
      </c>
      <c r="G15" s="7">
        <v>28</v>
      </c>
      <c r="H15" s="7">
        <v>25.6</v>
      </c>
      <c r="I15" s="7">
        <v>0</v>
      </c>
      <c r="J15" s="7">
        <v>0</v>
      </c>
    </row>
    <row r="16" spans="1:10" ht="12.75">
      <c r="A16" s="3">
        <v>9</v>
      </c>
      <c r="B16" s="23" t="s">
        <v>428</v>
      </c>
      <c r="C16" s="23" t="s">
        <v>429</v>
      </c>
      <c r="D16" s="23" t="s">
        <v>430</v>
      </c>
      <c r="E16" s="23" t="s">
        <v>409</v>
      </c>
      <c r="F16" s="10">
        <f t="shared" si="0"/>
        <v>45</v>
      </c>
      <c r="G16" s="7">
        <v>0</v>
      </c>
      <c r="H16" s="7">
        <v>0</v>
      </c>
      <c r="I16" s="7">
        <v>45</v>
      </c>
      <c r="J16" s="7">
        <v>0</v>
      </c>
    </row>
    <row r="17" spans="1:10" ht="12.75">
      <c r="A17" s="3">
        <v>10</v>
      </c>
      <c r="B17" s="22" t="s">
        <v>199</v>
      </c>
      <c r="C17" s="22" t="s">
        <v>200</v>
      </c>
      <c r="D17" s="22" t="s">
        <v>161</v>
      </c>
      <c r="E17" s="22" t="s">
        <v>122</v>
      </c>
      <c r="F17" s="10">
        <f t="shared" si="0"/>
        <v>43</v>
      </c>
      <c r="G17" s="7">
        <v>43</v>
      </c>
      <c r="H17" s="7">
        <v>0</v>
      </c>
      <c r="I17" s="7">
        <v>0</v>
      </c>
      <c r="J17" s="7">
        <v>0</v>
      </c>
    </row>
    <row r="18" spans="1:10" ht="12.75">
      <c r="A18" s="3">
        <v>11</v>
      </c>
      <c r="B18" s="22" t="s">
        <v>206</v>
      </c>
      <c r="C18" s="22" t="s">
        <v>207</v>
      </c>
      <c r="D18" s="22" t="s">
        <v>161</v>
      </c>
      <c r="E18" s="22" t="s">
        <v>409</v>
      </c>
      <c r="F18" s="10">
        <f t="shared" si="0"/>
        <v>37.2</v>
      </c>
      <c r="G18" s="7">
        <v>37.2</v>
      </c>
      <c r="H18" s="7">
        <v>0</v>
      </c>
      <c r="I18" s="7">
        <v>0</v>
      </c>
      <c r="J18" s="7">
        <v>0</v>
      </c>
    </row>
    <row r="19" spans="1:10" ht="12.75">
      <c r="A19" s="3">
        <v>12</v>
      </c>
      <c r="B19" s="23" t="s">
        <v>431</v>
      </c>
      <c r="C19" s="23" t="s">
        <v>432</v>
      </c>
      <c r="D19" s="24" t="s">
        <v>131</v>
      </c>
      <c r="E19" s="23" t="s">
        <v>409</v>
      </c>
      <c r="F19" s="10">
        <f t="shared" si="0"/>
        <v>35</v>
      </c>
      <c r="G19" s="7">
        <v>0</v>
      </c>
      <c r="H19" s="7">
        <v>0</v>
      </c>
      <c r="I19" s="7">
        <v>35</v>
      </c>
      <c r="J19" s="7">
        <v>0</v>
      </c>
    </row>
    <row r="20" spans="1:10" ht="12.75">
      <c r="A20" s="3">
        <v>13</v>
      </c>
      <c r="B20" s="4" t="s">
        <v>490</v>
      </c>
      <c r="C20" s="4" t="s">
        <v>287</v>
      </c>
      <c r="D20" s="8" t="s">
        <v>121</v>
      </c>
      <c r="E20" s="4" t="s">
        <v>409</v>
      </c>
      <c r="F20" s="10">
        <f t="shared" si="0"/>
        <v>32.1</v>
      </c>
      <c r="G20" s="7">
        <v>0</v>
      </c>
      <c r="H20" s="7">
        <v>0</v>
      </c>
      <c r="I20" s="7">
        <v>0</v>
      </c>
      <c r="J20" s="7">
        <v>32.1</v>
      </c>
    </row>
    <row r="21" spans="1:10" ht="12.75">
      <c r="A21" s="3">
        <v>14</v>
      </c>
      <c r="B21" s="23" t="s">
        <v>433</v>
      </c>
      <c r="C21" s="23" t="s">
        <v>434</v>
      </c>
      <c r="D21" s="23" t="s">
        <v>121</v>
      </c>
      <c r="E21" s="23" t="s">
        <v>409</v>
      </c>
      <c r="F21" s="10">
        <f t="shared" si="0"/>
        <v>30</v>
      </c>
      <c r="G21" s="7">
        <v>0</v>
      </c>
      <c r="H21" s="7">
        <v>0</v>
      </c>
      <c r="I21" s="7">
        <v>30</v>
      </c>
      <c r="J21" s="7">
        <v>0</v>
      </c>
    </row>
    <row r="22" spans="1:10" ht="12.75">
      <c r="A22" s="3">
        <v>15</v>
      </c>
      <c r="B22" s="4"/>
      <c r="C22" s="4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/>
  <pageMargins left="0.5905511811023623" right="0.7874015748031497" top="0.7874015748031497" bottom="0.7874015748031497" header="0.5118110236220472" footer="0.5118110236220472"/>
  <pageSetup fitToHeight="1" fitToWidth="1" horizontalDpi="300" verticalDpi="300" orientation="landscape" paperSize="9" scale="9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22.7109375" style="0" customWidth="1"/>
    <col min="4" max="4" width="20.7109375" style="0" customWidth="1"/>
    <col min="5" max="5" width="6.851562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210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112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2" t="s">
        <v>216</v>
      </c>
      <c r="C8" s="22" t="s">
        <v>217</v>
      </c>
      <c r="D8" s="22" t="s">
        <v>218</v>
      </c>
      <c r="E8" s="22" t="s">
        <v>409</v>
      </c>
      <c r="F8" s="10">
        <f aca="true" t="shared" si="0" ref="F8:F32">+G8+H8+I8+J8</f>
        <v>126.1</v>
      </c>
      <c r="G8" s="7">
        <v>37</v>
      </c>
      <c r="H8" s="7">
        <v>0</v>
      </c>
      <c r="I8" s="7">
        <v>45</v>
      </c>
      <c r="J8" s="7">
        <v>44.1</v>
      </c>
    </row>
    <row r="9" spans="1:10" ht="12.75">
      <c r="A9" s="3">
        <v>2</v>
      </c>
      <c r="B9" s="22" t="s">
        <v>213</v>
      </c>
      <c r="C9" s="22" t="s">
        <v>214</v>
      </c>
      <c r="D9" s="22" t="s">
        <v>131</v>
      </c>
      <c r="E9" s="22" t="s">
        <v>409</v>
      </c>
      <c r="F9" s="10">
        <f t="shared" si="0"/>
        <v>80.05000000000001</v>
      </c>
      <c r="G9" s="7">
        <v>0</v>
      </c>
      <c r="H9" s="7">
        <v>41.6</v>
      </c>
      <c r="I9" s="7">
        <v>0</v>
      </c>
      <c r="J9" s="7">
        <v>38.45</v>
      </c>
    </row>
    <row r="10" spans="1:10" ht="12.75">
      <c r="A10" s="3">
        <v>3</v>
      </c>
      <c r="B10" s="22" t="s">
        <v>211</v>
      </c>
      <c r="C10" s="22" t="s">
        <v>212</v>
      </c>
      <c r="D10" s="22" t="s">
        <v>121</v>
      </c>
      <c r="E10" s="22" t="s">
        <v>409</v>
      </c>
      <c r="F10" s="10">
        <f t="shared" si="0"/>
        <v>43</v>
      </c>
      <c r="G10" s="7">
        <v>43</v>
      </c>
      <c r="H10" s="7">
        <v>0</v>
      </c>
      <c r="I10" s="7">
        <v>0</v>
      </c>
      <c r="J10" s="7">
        <v>0</v>
      </c>
    </row>
    <row r="11" spans="1:10" ht="12.75">
      <c r="A11" s="3">
        <v>4</v>
      </c>
      <c r="B11" s="23" t="s">
        <v>435</v>
      </c>
      <c r="C11" s="23" t="s">
        <v>436</v>
      </c>
      <c r="D11" s="23" t="s">
        <v>121</v>
      </c>
      <c r="E11" s="23" t="s">
        <v>409</v>
      </c>
      <c r="F11" s="10">
        <f t="shared" si="0"/>
        <v>41.1</v>
      </c>
      <c r="G11" s="7">
        <v>0</v>
      </c>
      <c r="H11" s="7">
        <v>0</v>
      </c>
      <c r="I11" s="7">
        <v>41.1</v>
      </c>
      <c r="J11" s="7">
        <v>0</v>
      </c>
    </row>
    <row r="12" spans="1:10" ht="12.75">
      <c r="A12" s="3">
        <v>5</v>
      </c>
      <c r="B12" s="22" t="s">
        <v>142</v>
      </c>
      <c r="C12" s="22" t="s">
        <v>215</v>
      </c>
      <c r="D12" s="22" t="s">
        <v>121</v>
      </c>
      <c r="E12" s="22" t="s">
        <v>409</v>
      </c>
      <c r="F12" s="10">
        <f t="shared" si="0"/>
        <v>37.25</v>
      </c>
      <c r="G12" s="7">
        <v>0</v>
      </c>
      <c r="H12" s="7">
        <v>37.25</v>
      </c>
      <c r="I12" s="7">
        <v>0</v>
      </c>
      <c r="J12" s="7">
        <v>0</v>
      </c>
    </row>
    <row r="13" spans="1:10" ht="12.75">
      <c r="A13" s="3">
        <v>6</v>
      </c>
      <c r="B13" s="22" t="s">
        <v>219</v>
      </c>
      <c r="C13" s="22" t="s">
        <v>220</v>
      </c>
      <c r="D13" s="22" t="s">
        <v>146</v>
      </c>
      <c r="E13" s="22" t="s">
        <v>221</v>
      </c>
      <c r="F13" s="10">
        <f t="shared" si="0"/>
        <v>33.6</v>
      </c>
      <c r="G13" s="7">
        <v>0</v>
      </c>
      <c r="H13" s="7">
        <v>33.6</v>
      </c>
      <c r="I13" s="7">
        <v>0</v>
      </c>
      <c r="J13" s="7">
        <v>0</v>
      </c>
    </row>
    <row r="14" spans="1:10" ht="12.75">
      <c r="A14" s="3">
        <v>7</v>
      </c>
      <c r="B14" s="4"/>
      <c r="C14" s="4"/>
      <c r="D14" s="4"/>
      <c r="E14" s="4"/>
      <c r="F14" s="10">
        <f t="shared" si="0"/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3">
        <v>8</v>
      </c>
      <c r="B15" s="4"/>
      <c r="C15" s="4"/>
      <c r="D15" s="4"/>
      <c r="E15" s="4"/>
      <c r="F15" s="10">
        <f t="shared" si="0"/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2.75">
      <c r="A16" s="3">
        <v>9</v>
      </c>
      <c r="B16" s="4"/>
      <c r="C16" s="4"/>
      <c r="D16" s="4"/>
      <c r="E16" s="4"/>
      <c r="F16" s="10">
        <f t="shared" si="0"/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2.75">
      <c r="A17" s="3">
        <v>10</v>
      </c>
      <c r="B17" s="4"/>
      <c r="C17" s="4"/>
      <c r="D17" s="4"/>
      <c r="E17" s="4"/>
      <c r="F17" s="10">
        <f t="shared" si="0"/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12.75">
      <c r="A18" s="3">
        <v>11</v>
      </c>
      <c r="B18" s="4"/>
      <c r="C18" s="4"/>
      <c r="D18" s="4"/>
      <c r="E18" s="4"/>
      <c r="F18" s="10">
        <f t="shared" si="0"/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2.75">
      <c r="A19" s="3">
        <v>12</v>
      </c>
      <c r="B19" s="4"/>
      <c r="C19" s="4"/>
      <c r="D19" s="8"/>
      <c r="E19" s="4"/>
      <c r="F19" s="10">
        <f t="shared" si="0"/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2.75">
      <c r="A20" s="3">
        <v>13</v>
      </c>
      <c r="B20" s="4"/>
      <c r="C20" s="4"/>
      <c r="D20" s="4"/>
      <c r="E20" s="4"/>
      <c r="F20" s="10">
        <f t="shared" si="0"/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2.75">
      <c r="A21" s="3">
        <v>14</v>
      </c>
      <c r="B21" s="4"/>
      <c r="C21" s="4"/>
      <c r="D21" s="8"/>
      <c r="E21" s="4"/>
      <c r="F21" s="10">
        <f t="shared" si="0"/>
        <v>0</v>
      </c>
      <c r="G21" s="7">
        <v>0</v>
      </c>
      <c r="H21" s="7">
        <v>0</v>
      </c>
      <c r="I21" s="7">
        <v>0</v>
      </c>
      <c r="J21" s="7">
        <v>0</v>
      </c>
    </row>
    <row r="22" spans="1:10" ht="12.75">
      <c r="A22" s="3">
        <v>15</v>
      </c>
      <c r="B22" s="4"/>
      <c r="C22" s="4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5.57421875" style="0" customWidth="1"/>
    <col min="3" max="3" width="26.00390625" style="0" customWidth="1"/>
    <col min="4" max="4" width="18.8515625" style="0" customWidth="1"/>
    <col min="5" max="5" width="7.28125" style="0" customWidth="1"/>
    <col min="6" max="16384" width="11.421875" style="0" customWidth="1"/>
  </cols>
  <sheetData>
    <row r="2" spans="1:3" ht="12.75">
      <c r="A2" s="1"/>
      <c r="B2" s="17" t="s">
        <v>0</v>
      </c>
      <c r="C2" s="17"/>
    </row>
    <row r="4" spans="1:9" ht="12.75">
      <c r="A4" s="1" t="s">
        <v>222</v>
      </c>
      <c r="B4" s="1"/>
      <c r="C4" s="1"/>
      <c r="D4" s="1"/>
      <c r="E4" s="1"/>
      <c r="F4" s="1"/>
      <c r="G4" s="13" t="s">
        <v>109</v>
      </c>
      <c r="H4" s="13"/>
      <c r="I4" s="1" t="s">
        <v>109</v>
      </c>
    </row>
    <row r="5" spans="1:9" ht="12.75">
      <c r="A5" s="1"/>
      <c r="B5" s="1"/>
      <c r="C5" s="1"/>
      <c r="D5" s="1"/>
      <c r="E5" s="1"/>
      <c r="F5" s="1"/>
      <c r="G5" s="13"/>
      <c r="H5" s="13"/>
      <c r="I5" s="1"/>
    </row>
    <row r="6" spans="1:8" ht="12.75">
      <c r="A6" s="1"/>
      <c r="B6" s="1"/>
      <c r="C6" s="1"/>
      <c r="D6" s="1"/>
      <c r="E6" s="1"/>
      <c r="F6" s="1"/>
      <c r="G6" s="14"/>
      <c r="H6" s="14"/>
    </row>
    <row r="7" spans="1:10" ht="12.75">
      <c r="A7" s="3" t="s">
        <v>110</v>
      </c>
      <c r="B7" t="s">
        <v>111</v>
      </c>
      <c r="C7" t="s">
        <v>112</v>
      </c>
      <c r="D7" s="17" t="s">
        <v>113</v>
      </c>
      <c r="E7" s="17" t="s">
        <v>114</v>
      </c>
      <c r="F7" s="9" t="s">
        <v>4</v>
      </c>
      <c r="G7" s="6" t="s">
        <v>115</v>
      </c>
      <c r="H7" s="6" t="s">
        <v>116</v>
      </c>
      <c r="I7" s="15" t="s">
        <v>117</v>
      </c>
      <c r="J7" s="6" t="s">
        <v>118</v>
      </c>
    </row>
    <row r="8" spans="1:10" ht="12.75">
      <c r="A8" s="3">
        <v>1</v>
      </c>
      <c r="B8" s="20" t="s">
        <v>223</v>
      </c>
      <c r="C8" s="20" t="s">
        <v>224</v>
      </c>
      <c r="D8" s="20" t="s">
        <v>225</v>
      </c>
      <c r="E8" s="20" t="s">
        <v>221</v>
      </c>
      <c r="F8" s="10">
        <f aca="true" t="shared" si="0" ref="F8:F32">+G8+H8+I8+J8</f>
        <v>88</v>
      </c>
      <c r="G8" s="7">
        <v>43</v>
      </c>
      <c r="H8" s="7">
        <v>0</v>
      </c>
      <c r="I8" s="7">
        <v>45</v>
      </c>
      <c r="J8" s="7">
        <v>0</v>
      </c>
    </row>
    <row r="9" spans="1:10" ht="12.75">
      <c r="A9" s="3">
        <v>2</v>
      </c>
      <c r="B9" s="20" t="s">
        <v>226</v>
      </c>
      <c r="C9" s="20" t="s">
        <v>227</v>
      </c>
      <c r="D9" s="20" t="s">
        <v>218</v>
      </c>
      <c r="E9" s="20" t="s">
        <v>132</v>
      </c>
      <c r="F9" s="10">
        <f t="shared" si="0"/>
        <v>38.05</v>
      </c>
      <c r="G9" s="7">
        <v>38.05</v>
      </c>
      <c r="H9" s="7">
        <v>0</v>
      </c>
      <c r="I9" s="7">
        <v>0</v>
      </c>
      <c r="J9" s="7">
        <v>0</v>
      </c>
    </row>
    <row r="10" spans="1:10" ht="12.75">
      <c r="A10" s="3">
        <v>3</v>
      </c>
      <c r="B10" s="4"/>
      <c r="C10" s="4"/>
      <c r="D10" s="4"/>
      <c r="E10" s="4"/>
      <c r="F10" s="10">
        <f t="shared" si="0"/>
        <v>0</v>
      </c>
      <c r="G10" s="7">
        <v>0</v>
      </c>
      <c r="H10" s="7">
        <v>0</v>
      </c>
      <c r="I10" s="7">
        <v>0</v>
      </c>
      <c r="J10" s="7">
        <v>0</v>
      </c>
    </row>
    <row r="11" spans="1:10" ht="12.75">
      <c r="A11" s="3">
        <v>4</v>
      </c>
      <c r="B11" s="4"/>
      <c r="C11" s="4"/>
      <c r="D11" s="4"/>
      <c r="E11" s="4"/>
      <c r="F11" s="10">
        <f t="shared" si="0"/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12.75">
      <c r="A12" s="3">
        <v>5</v>
      </c>
      <c r="B12" s="4"/>
      <c r="C12" s="4"/>
      <c r="D12" s="4"/>
      <c r="E12" s="4"/>
      <c r="F12" s="10">
        <f t="shared" si="0"/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2.75">
      <c r="A13" s="3">
        <v>6</v>
      </c>
      <c r="B13" s="4"/>
      <c r="C13" s="4"/>
      <c r="D13" s="4"/>
      <c r="E13" s="4"/>
      <c r="F13" s="10">
        <f t="shared" si="0"/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12.75">
      <c r="A14" s="3">
        <v>7</v>
      </c>
      <c r="B14" s="4"/>
      <c r="C14" s="4"/>
      <c r="D14" s="4"/>
      <c r="E14" s="4"/>
      <c r="F14" s="10">
        <f t="shared" si="0"/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3">
        <v>8</v>
      </c>
      <c r="B15" s="4"/>
      <c r="C15" s="4"/>
      <c r="D15" s="4"/>
      <c r="E15" s="4"/>
      <c r="F15" s="10">
        <f t="shared" si="0"/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2.75">
      <c r="A16" s="3">
        <v>9</v>
      </c>
      <c r="B16" s="4"/>
      <c r="C16" s="4"/>
      <c r="D16" s="4"/>
      <c r="E16" s="4"/>
      <c r="F16" s="10">
        <f t="shared" si="0"/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2.75">
      <c r="A17" s="3">
        <v>10</v>
      </c>
      <c r="B17" s="4"/>
      <c r="C17" s="4"/>
      <c r="D17" s="4"/>
      <c r="E17" s="4"/>
      <c r="F17" s="10">
        <f t="shared" si="0"/>
        <v>0</v>
      </c>
      <c r="G17" s="7">
        <v>0</v>
      </c>
      <c r="H17" s="7">
        <v>0</v>
      </c>
      <c r="I17" s="7">
        <v>0</v>
      </c>
      <c r="J17" s="7">
        <v>0</v>
      </c>
    </row>
    <row r="18" spans="1:10" ht="12.75">
      <c r="A18" s="3">
        <v>11</v>
      </c>
      <c r="B18" s="4"/>
      <c r="C18" s="4"/>
      <c r="D18" s="4"/>
      <c r="E18" s="4"/>
      <c r="F18" s="10">
        <f t="shared" si="0"/>
        <v>0</v>
      </c>
      <c r="G18" s="7">
        <v>0</v>
      </c>
      <c r="H18" s="7">
        <v>0</v>
      </c>
      <c r="I18" s="7">
        <v>0</v>
      </c>
      <c r="J18" s="7">
        <v>0</v>
      </c>
    </row>
    <row r="19" spans="1:10" ht="12.75">
      <c r="A19" s="3">
        <v>12</v>
      </c>
      <c r="B19" s="4"/>
      <c r="C19" s="4"/>
      <c r="D19" s="8"/>
      <c r="E19" s="4"/>
      <c r="F19" s="10">
        <f t="shared" si="0"/>
        <v>0</v>
      </c>
      <c r="G19" s="7">
        <v>0</v>
      </c>
      <c r="H19" s="7">
        <v>0</v>
      </c>
      <c r="I19" s="7">
        <v>0</v>
      </c>
      <c r="J19" s="7">
        <v>0</v>
      </c>
    </row>
    <row r="20" spans="1:10" ht="12.75">
      <c r="A20" s="3">
        <v>13</v>
      </c>
      <c r="B20" s="4"/>
      <c r="C20" s="4"/>
      <c r="D20" s="4"/>
      <c r="E20" s="4"/>
      <c r="F20" s="10">
        <f t="shared" si="0"/>
        <v>0</v>
      </c>
      <c r="G20" s="7">
        <v>0</v>
      </c>
      <c r="H20" s="7">
        <v>0</v>
      </c>
      <c r="I20" s="7">
        <v>0</v>
      </c>
      <c r="J20" s="7">
        <v>0</v>
      </c>
    </row>
    <row r="21" spans="1:10" ht="12.75">
      <c r="A21" s="3">
        <v>14</v>
      </c>
      <c r="B21" s="4"/>
      <c r="C21" s="4"/>
      <c r="D21" s="8"/>
      <c r="E21" s="4"/>
      <c r="F21" s="10">
        <f t="shared" si="0"/>
        <v>0</v>
      </c>
      <c r="G21" s="7">
        <v>0</v>
      </c>
      <c r="H21" s="7">
        <v>0</v>
      </c>
      <c r="I21" s="7">
        <v>0</v>
      </c>
      <c r="J21" s="7">
        <v>0</v>
      </c>
    </row>
    <row r="22" spans="1:10" ht="12.75">
      <c r="A22" s="3">
        <v>15</v>
      </c>
      <c r="B22" s="4"/>
      <c r="C22" s="4"/>
      <c r="D22" s="4"/>
      <c r="E22" s="4"/>
      <c r="F22" s="10">
        <f t="shared" si="0"/>
        <v>0</v>
      </c>
      <c r="G22" s="7">
        <v>0</v>
      </c>
      <c r="H22" s="7">
        <v>0</v>
      </c>
      <c r="I22" s="7">
        <v>0</v>
      </c>
      <c r="J22" s="7">
        <v>0</v>
      </c>
    </row>
    <row r="23" spans="1:10" ht="12.75">
      <c r="A23" s="3">
        <v>16</v>
      </c>
      <c r="B23" s="4"/>
      <c r="C23" s="4"/>
      <c r="D23" s="4"/>
      <c r="E23" s="4"/>
      <c r="F23" s="10">
        <f t="shared" si="0"/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2.75">
      <c r="A24" s="3">
        <v>17</v>
      </c>
      <c r="B24" s="4"/>
      <c r="C24" s="4"/>
      <c r="D24" s="4"/>
      <c r="E24" s="4"/>
      <c r="F24" s="10">
        <f t="shared" si="0"/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2.75">
      <c r="A25" s="3">
        <v>18</v>
      </c>
      <c r="B25" s="4"/>
      <c r="C25" s="4"/>
      <c r="D25" s="4"/>
      <c r="E25" s="4"/>
      <c r="F25" s="10">
        <f t="shared" si="0"/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2.75">
      <c r="A26" s="3">
        <v>19</v>
      </c>
      <c r="B26" s="4"/>
      <c r="C26" s="4"/>
      <c r="D26" s="4"/>
      <c r="E26" s="4"/>
      <c r="F26" s="10">
        <f t="shared" si="0"/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2.75">
      <c r="A27" s="3">
        <v>20</v>
      </c>
      <c r="B27" s="4"/>
      <c r="C27" s="4"/>
      <c r="D27" s="4"/>
      <c r="E27" s="4"/>
      <c r="F27" s="10">
        <f t="shared" si="0"/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2.75">
      <c r="A28" s="3">
        <v>21</v>
      </c>
      <c r="B28" s="4"/>
      <c r="C28" s="4"/>
      <c r="D28" s="4"/>
      <c r="E28" s="4"/>
      <c r="F28" s="10">
        <f t="shared" si="0"/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">
        <v>22</v>
      </c>
      <c r="B29" s="4"/>
      <c r="C29" s="4"/>
      <c r="D29" s="4"/>
      <c r="E29" s="4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">
        <v>23</v>
      </c>
      <c r="B30" s="4"/>
      <c r="C30" s="4"/>
      <c r="D30" s="4"/>
      <c r="E30" s="4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</row>
    <row r="31" spans="1:10" ht="12.75">
      <c r="A31" s="3">
        <v>24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</row>
    <row r="32" spans="1:10" ht="12.75">
      <c r="A32" s="3">
        <v>25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8.140625" style="0" customWidth="1"/>
    <col min="3" max="3" width="26.140625" style="0" customWidth="1"/>
    <col min="4" max="4" width="18.8515625" style="0" customWidth="1"/>
    <col min="5" max="5" width="11.8515625" style="0" customWidth="1"/>
    <col min="6" max="12" width="9.7109375" style="0" customWidth="1"/>
    <col min="13" max="16384" width="11.421875" style="0" customWidth="1"/>
  </cols>
  <sheetData>
    <row r="1" ht="12.75">
      <c r="A1" s="2"/>
    </row>
    <row r="2" spans="1:9" ht="12.75">
      <c r="A2" s="1" t="s">
        <v>0</v>
      </c>
      <c r="B2" s="1"/>
      <c r="C2" s="1"/>
      <c r="D2" s="1"/>
      <c r="E2" s="1"/>
      <c r="F2" s="1"/>
      <c r="G2" s="1"/>
      <c r="H2" s="1" t="s">
        <v>109</v>
      </c>
      <c r="I2" s="1" t="s">
        <v>109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228</v>
      </c>
      <c r="B4" s="1"/>
      <c r="C4" s="1"/>
      <c r="D4" s="1"/>
      <c r="E4" s="1"/>
      <c r="F4" s="1"/>
      <c r="G4" s="1"/>
      <c r="H4" s="1" t="s">
        <v>109</v>
      </c>
      <c r="I4" s="1" t="s">
        <v>109</v>
      </c>
    </row>
    <row r="5" ht="12.75">
      <c r="A5" s="2"/>
    </row>
    <row r="6" spans="1:12" ht="12.75">
      <c r="A6" s="3" t="s">
        <v>110</v>
      </c>
      <c r="B6" t="s">
        <v>111</v>
      </c>
      <c r="C6" t="s">
        <v>112</v>
      </c>
      <c r="D6" s="3" t="s">
        <v>113</v>
      </c>
      <c r="E6" s="3" t="s">
        <v>114</v>
      </c>
      <c r="F6" s="9" t="s">
        <v>4</v>
      </c>
      <c r="G6" s="6" t="s">
        <v>115</v>
      </c>
      <c r="H6" s="6" t="s">
        <v>116</v>
      </c>
      <c r="I6" s="6" t="s">
        <v>117</v>
      </c>
      <c r="J6" s="6" t="s">
        <v>118</v>
      </c>
      <c r="K6" s="6"/>
      <c r="L6" s="6"/>
    </row>
    <row r="7" spans="1:12" ht="12.75">
      <c r="A7" s="3">
        <v>1</v>
      </c>
      <c r="B7" s="22" t="s">
        <v>239</v>
      </c>
      <c r="C7" s="22" t="s">
        <v>240</v>
      </c>
      <c r="D7" s="22" t="s">
        <v>131</v>
      </c>
      <c r="E7" s="22" t="s">
        <v>122</v>
      </c>
      <c r="F7" s="10">
        <f>+G7+H7+I7+J7-H7</f>
        <v>103.2</v>
      </c>
      <c r="G7" s="7">
        <v>28</v>
      </c>
      <c r="H7" s="7">
        <v>25.3</v>
      </c>
      <c r="I7" s="7">
        <v>38</v>
      </c>
      <c r="J7" s="7">
        <v>37.2</v>
      </c>
      <c r="K7" s="11"/>
      <c r="L7" s="11"/>
    </row>
    <row r="8" spans="1:12" ht="12.75">
      <c r="A8" s="3">
        <v>2</v>
      </c>
      <c r="B8" s="22" t="s">
        <v>229</v>
      </c>
      <c r="C8" s="22" t="s">
        <v>230</v>
      </c>
      <c r="D8" s="22" t="s">
        <v>131</v>
      </c>
      <c r="E8" s="22" t="s">
        <v>196</v>
      </c>
      <c r="F8" s="10">
        <f>+G8+H8+I8+J8</f>
        <v>99.3</v>
      </c>
      <c r="G8" s="7">
        <v>37</v>
      </c>
      <c r="H8" s="7">
        <v>36.3</v>
      </c>
      <c r="I8" s="7">
        <v>26</v>
      </c>
      <c r="J8" s="7">
        <v>0</v>
      </c>
      <c r="K8" s="11"/>
      <c r="L8" s="11"/>
    </row>
    <row r="9" spans="1:12" ht="12.75">
      <c r="A9" s="3">
        <v>3</v>
      </c>
      <c r="B9" s="22" t="s">
        <v>231</v>
      </c>
      <c r="C9" s="22" t="s">
        <v>232</v>
      </c>
      <c r="D9" s="22" t="s">
        <v>174</v>
      </c>
      <c r="E9" s="22" t="s">
        <v>409</v>
      </c>
      <c r="F9" s="10">
        <f>+G9+H9+I9+J9-J9</f>
        <v>98.3</v>
      </c>
      <c r="G9" s="7">
        <v>34</v>
      </c>
      <c r="H9" s="7">
        <v>31.3</v>
      </c>
      <c r="I9" s="7">
        <v>33</v>
      </c>
      <c r="J9" s="7">
        <v>28.2</v>
      </c>
      <c r="K9" s="11"/>
      <c r="L9" s="11"/>
    </row>
    <row r="10" spans="1:12" ht="12.75">
      <c r="A10" s="3">
        <v>4</v>
      </c>
      <c r="B10" s="22" t="s">
        <v>233</v>
      </c>
      <c r="C10" s="22" t="s">
        <v>234</v>
      </c>
      <c r="D10" s="22" t="s">
        <v>235</v>
      </c>
      <c r="E10" s="22" t="s">
        <v>236</v>
      </c>
      <c r="F10" s="10">
        <f>+G10+H10+I10+J10-I10</f>
        <v>97.5</v>
      </c>
      <c r="G10" s="7">
        <v>32</v>
      </c>
      <c r="H10" s="7">
        <v>33.3</v>
      </c>
      <c r="I10" s="7">
        <v>29</v>
      </c>
      <c r="J10" s="7">
        <v>32.2</v>
      </c>
      <c r="K10" s="11"/>
      <c r="L10" s="11"/>
    </row>
    <row r="11" spans="1:12" ht="12.75">
      <c r="A11" s="3">
        <v>5</v>
      </c>
      <c r="B11" s="22" t="s">
        <v>237</v>
      </c>
      <c r="C11" s="22" t="s">
        <v>238</v>
      </c>
      <c r="D11" s="22" t="s">
        <v>225</v>
      </c>
      <c r="E11" s="22" t="s">
        <v>409</v>
      </c>
      <c r="F11" s="10">
        <f aca="true" t="shared" si="0" ref="F11:F69">+G11+H11+I11+J11</f>
        <v>94.3</v>
      </c>
      <c r="G11" s="7">
        <v>30</v>
      </c>
      <c r="H11" s="7">
        <v>29.3</v>
      </c>
      <c r="I11" s="7">
        <v>35</v>
      </c>
      <c r="J11" s="7">
        <v>0</v>
      </c>
      <c r="K11" s="11"/>
      <c r="L11" s="11"/>
    </row>
    <row r="12" spans="1:12" ht="12.75">
      <c r="A12" s="3">
        <v>6</v>
      </c>
      <c r="B12" s="22" t="s">
        <v>258</v>
      </c>
      <c r="C12" s="22" t="s">
        <v>259</v>
      </c>
      <c r="D12" s="22" t="s">
        <v>218</v>
      </c>
      <c r="E12" s="22" t="s">
        <v>122</v>
      </c>
      <c r="F12" s="10">
        <f t="shared" si="0"/>
        <v>74.2</v>
      </c>
      <c r="G12" s="7">
        <v>21</v>
      </c>
      <c r="H12" s="7">
        <v>0</v>
      </c>
      <c r="I12" s="7">
        <v>27</v>
      </c>
      <c r="J12" s="7">
        <v>26.2</v>
      </c>
      <c r="K12" s="11"/>
      <c r="L12" s="11"/>
    </row>
    <row r="13" spans="1:12" ht="12.75">
      <c r="A13" s="3">
        <v>7</v>
      </c>
      <c r="B13" s="22" t="s">
        <v>249</v>
      </c>
      <c r="C13" s="22" t="s">
        <v>250</v>
      </c>
      <c r="D13" s="22" t="s">
        <v>131</v>
      </c>
      <c r="E13" s="22" t="s">
        <v>122</v>
      </c>
      <c r="F13" s="10">
        <f t="shared" si="0"/>
        <v>54.2</v>
      </c>
      <c r="G13" s="7">
        <v>24</v>
      </c>
      <c r="H13" s="7">
        <v>0</v>
      </c>
      <c r="I13" s="7">
        <v>0</v>
      </c>
      <c r="J13" s="7">
        <v>30.2</v>
      </c>
      <c r="K13" s="11"/>
      <c r="L13" s="11"/>
    </row>
    <row r="14" spans="1:12" ht="12.75">
      <c r="A14" s="3">
        <v>8</v>
      </c>
      <c r="B14" s="5" t="s">
        <v>493</v>
      </c>
      <c r="C14" s="5" t="s">
        <v>494</v>
      </c>
      <c r="D14" s="5" t="s">
        <v>131</v>
      </c>
      <c r="E14" s="5" t="s">
        <v>445</v>
      </c>
      <c r="F14" s="10">
        <f t="shared" si="0"/>
        <v>34.2</v>
      </c>
      <c r="G14" s="7">
        <v>0</v>
      </c>
      <c r="H14" s="7">
        <v>0</v>
      </c>
      <c r="I14" s="7">
        <v>0</v>
      </c>
      <c r="J14" s="7">
        <v>34.2</v>
      </c>
      <c r="K14" s="11"/>
      <c r="L14" s="11"/>
    </row>
    <row r="15" spans="1:12" ht="12.75">
      <c r="A15" s="3">
        <v>9</v>
      </c>
      <c r="B15" s="23" t="s">
        <v>437</v>
      </c>
      <c r="C15" s="23" t="s">
        <v>438</v>
      </c>
      <c r="D15" s="24" t="s">
        <v>439</v>
      </c>
      <c r="E15" s="23" t="s">
        <v>409</v>
      </c>
      <c r="F15" s="10">
        <f t="shared" si="0"/>
        <v>31</v>
      </c>
      <c r="G15" s="7">
        <v>0</v>
      </c>
      <c r="H15" s="7">
        <v>0</v>
      </c>
      <c r="I15" s="7">
        <v>31</v>
      </c>
      <c r="J15" s="7">
        <v>0</v>
      </c>
      <c r="K15" s="11"/>
      <c r="L15" s="11"/>
    </row>
    <row r="16" spans="1:12" ht="12.75">
      <c r="A16" s="3">
        <v>10</v>
      </c>
      <c r="B16" s="22" t="s">
        <v>241</v>
      </c>
      <c r="C16" s="22" t="s">
        <v>242</v>
      </c>
      <c r="D16" s="26"/>
      <c r="E16" s="22" t="s">
        <v>409</v>
      </c>
      <c r="F16" s="10">
        <f t="shared" si="0"/>
        <v>29.3</v>
      </c>
      <c r="G16" s="7">
        <v>0</v>
      </c>
      <c r="H16" s="7">
        <v>29.3</v>
      </c>
      <c r="I16" s="7">
        <v>0</v>
      </c>
      <c r="J16" s="7">
        <v>0</v>
      </c>
      <c r="K16" s="11"/>
      <c r="L16" s="11"/>
    </row>
    <row r="17" spans="1:12" ht="12.75">
      <c r="A17" s="3">
        <v>11</v>
      </c>
      <c r="B17" s="22" t="s">
        <v>243</v>
      </c>
      <c r="C17" s="22" t="s">
        <v>244</v>
      </c>
      <c r="D17" s="22" t="s">
        <v>235</v>
      </c>
      <c r="E17" s="22" t="s">
        <v>122</v>
      </c>
      <c r="F17" s="10">
        <f t="shared" si="0"/>
        <v>26</v>
      </c>
      <c r="G17" s="7">
        <v>26</v>
      </c>
      <c r="H17" s="7">
        <v>0</v>
      </c>
      <c r="I17" s="7">
        <v>0</v>
      </c>
      <c r="J17" s="7">
        <v>0</v>
      </c>
      <c r="K17" s="11"/>
      <c r="L17" s="11"/>
    </row>
    <row r="18" spans="1:12" ht="12.75">
      <c r="A18" s="3">
        <v>12</v>
      </c>
      <c r="B18" s="26" t="s">
        <v>188</v>
      </c>
      <c r="C18" s="26" t="s">
        <v>336</v>
      </c>
      <c r="D18" s="26" t="s">
        <v>121</v>
      </c>
      <c r="E18" s="26" t="s">
        <v>322</v>
      </c>
      <c r="F18" s="10">
        <f t="shared" si="0"/>
        <v>25.2</v>
      </c>
      <c r="G18" s="7">
        <v>0</v>
      </c>
      <c r="H18" s="7">
        <v>0</v>
      </c>
      <c r="I18" s="7">
        <v>0</v>
      </c>
      <c r="J18" s="7">
        <v>25.2</v>
      </c>
      <c r="K18" s="11"/>
      <c r="L18" s="11"/>
    </row>
    <row r="19" spans="1:12" ht="12.75">
      <c r="A19" s="3">
        <v>13</v>
      </c>
      <c r="B19" s="22" t="s">
        <v>245</v>
      </c>
      <c r="C19" s="22" t="s">
        <v>246</v>
      </c>
      <c r="D19" s="22" t="s">
        <v>121</v>
      </c>
      <c r="E19" s="22" t="s">
        <v>221</v>
      </c>
      <c r="F19" s="10">
        <f t="shared" si="0"/>
        <v>25</v>
      </c>
      <c r="G19" s="7">
        <v>25</v>
      </c>
      <c r="H19" s="7">
        <v>0</v>
      </c>
      <c r="I19" s="7">
        <v>0</v>
      </c>
      <c r="J19" s="7">
        <v>0</v>
      </c>
      <c r="K19" s="11"/>
      <c r="L19" s="11"/>
    </row>
    <row r="20" spans="1:12" ht="12.75">
      <c r="A20" s="3">
        <v>14</v>
      </c>
      <c r="B20" s="23" t="s">
        <v>440</v>
      </c>
      <c r="C20" s="23" t="s">
        <v>441</v>
      </c>
      <c r="D20" s="23" t="s">
        <v>442</v>
      </c>
      <c r="E20" s="23" t="s">
        <v>409</v>
      </c>
      <c r="F20" s="10">
        <f t="shared" si="0"/>
        <v>25</v>
      </c>
      <c r="G20" s="7">
        <v>0</v>
      </c>
      <c r="H20" s="7">
        <v>0</v>
      </c>
      <c r="I20" s="7">
        <v>25</v>
      </c>
      <c r="J20" s="7">
        <v>0</v>
      </c>
      <c r="K20" s="11"/>
      <c r="L20" s="11"/>
    </row>
    <row r="21" spans="1:12" ht="12.75">
      <c r="A21" s="3">
        <v>15</v>
      </c>
      <c r="B21" s="22" t="s">
        <v>129</v>
      </c>
      <c r="C21" s="22" t="s">
        <v>248</v>
      </c>
      <c r="D21" s="22" t="s">
        <v>131</v>
      </c>
      <c r="E21" s="22" t="s">
        <v>409</v>
      </c>
      <c r="F21" s="10">
        <f t="shared" si="0"/>
        <v>24.3</v>
      </c>
      <c r="G21" s="7">
        <v>0</v>
      </c>
      <c r="H21" s="7">
        <v>24.3</v>
      </c>
      <c r="I21" s="7">
        <v>0</v>
      </c>
      <c r="J21" s="7">
        <v>0</v>
      </c>
      <c r="K21" s="11"/>
      <c r="L21" s="11"/>
    </row>
    <row r="22" spans="1:12" ht="12.75">
      <c r="A22" s="3">
        <v>16</v>
      </c>
      <c r="B22" s="26" t="s">
        <v>119</v>
      </c>
      <c r="C22" s="26" t="s">
        <v>495</v>
      </c>
      <c r="D22" s="26" t="s">
        <v>121</v>
      </c>
      <c r="E22" s="26" t="s">
        <v>496</v>
      </c>
      <c r="F22" s="10">
        <f t="shared" si="0"/>
        <v>24.2</v>
      </c>
      <c r="G22" s="7">
        <v>0</v>
      </c>
      <c r="H22" s="7">
        <v>0</v>
      </c>
      <c r="I22" s="7">
        <v>0</v>
      </c>
      <c r="J22" s="7">
        <v>24.2</v>
      </c>
      <c r="K22" s="11"/>
      <c r="L22" s="11"/>
    </row>
    <row r="23" spans="1:12" ht="12.75">
      <c r="A23" s="3">
        <v>17</v>
      </c>
      <c r="B23" s="26" t="s">
        <v>443</v>
      </c>
      <c r="C23" s="26" t="s">
        <v>444</v>
      </c>
      <c r="D23" s="26" t="s">
        <v>218</v>
      </c>
      <c r="E23" s="26" t="s">
        <v>445</v>
      </c>
      <c r="F23" s="10">
        <f t="shared" si="0"/>
        <v>24</v>
      </c>
      <c r="G23" s="7">
        <v>0</v>
      </c>
      <c r="H23" s="7">
        <v>0</v>
      </c>
      <c r="I23" s="7">
        <v>24</v>
      </c>
      <c r="J23" s="7">
        <v>0</v>
      </c>
      <c r="K23" s="11"/>
      <c r="L23" s="11"/>
    </row>
    <row r="24" spans="1:12" ht="12.75">
      <c r="A24" s="3">
        <v>18</v>
      </c>
      <c r="B24" s="22" t="s">
        <v>251</v>
      </c>
      <c r="C24" s="22" t="s">
        <v>252</v>
      </c>
      <c r="D24" s="22" t="s">
        <v>131</v>
      </c>
      <c r="E24" s="22" t="s">
        <v>122</v>
      </c>
      <c r="F24" s="10">
        <f t="shared" si="0"/>
        <v>23.3</v>
      </c>
      <c r="G24" s="7">
        <v>0</v>
      </c>
      <c r="H24" s="7">
        <v>23.3</v>
      </c>
      <c r="I24" s="7">
        <v>0</v>
      </c>
      <c r="J24" s="7">
        <v>0</v>
      </c>
      <c r="K24" s="11"/>
      <c r="L24" s="11"/>
    </row>
    <row r="25" spans="1:12" ht="12.75">
      <c r="A25" s="3">
        <v>19</v>
      </c>
      <c r="B25" s="22" t="s">
        <v>253</v>
      </c>
      <c r="C25" s="22" t="s">
        <v>254</v>
      </c>
      <c r="D25" s="22" t="s">
        <v>125</v>
      </c>
      <c r="E25" s="22" t="s">
        <v>409</v>
      </c>
      <c r="F25" s="10">
        <f t="shared" si="0"/>
        <v>23</v>
      </c>
      <c r="G25" s="7">
        <v>23</v>
      </c>
      <c r="H25" s="7">
        <v>0</v>
      </c>
      <c r="I25" s="7">
        <v>0</v>
      </c>
      <c r="J25" s="7">
        <v>0</v>
      </c>
      <c r="K25" s="11"/>
      <c r="L25" s="11"/>
    </row>
    <row r="26" spans="1:12" ht="12.75">
      <c r="A26" s="3">
        <v>20</v>
      </c>
      <c r="B26" s="26" t="s">
        <v>323</v>
      </c>
      <c r="C26" s="26" t="s">
        <v>342</v>
      </c>
      <c r="D26" s="26" t="s">
        <v>325</v>
      </c>
      <c r="E26" s="26" t="s">
        <v>122</v>
      </c>
      <c r="F26" s="10">
        <f t="shared" si="0"/>
        <v>23</v>
      </c>
      <c r="G26" s="7">
        <v>0</v>
      </c>
      <c r="H26" s="7">
        <v>0</v>
      </c>
      <c r="I26" s="7">
        <v>23</v>
      </c>
      <c r="J26" s="7">
        <v>0</v>
      </c>
      <c r="K26" s="11"/>
      <c r="L26" s="11"/>
    </row>
    <row r="27" spans="1:12" ht="12.75">
      <c r="A27" s="3">
        <v>21</v>
      </c>
      <c r="B27" s="22" t="s">
        <v>255</v>
      </c>
      <c r="C27" s="22" t="s">
        <v>256</v>
      </c>
      <c r="D27" s="22" t="s">
        <v>257</v>
      </c>
      <c r="E27" s="22" t="s">
        <v>409</v>
      </c>
      <c r="F27" s="10">
        <f t="shared" si="0"/>
        <v>22</v>
      </c>
      <c r="G27" s="7">
        <v>22</v>
      </c>
      <c r="H27" s="7">
        <v>0</v>
      </c>
      <c r="I27" s="7">
        <v>0</v>
      </c>
      <c r="J27" s="7">
        <v>0</v>
      </c>
      <c r="K27" s="11"/>
      <c r="L27" s="11"/>
    </row>
    <row r="28" spans="1:12" ht="12.75">
      <c r="A28" s="3">
        <v>22</v>
      </c>
      <c r="B28" s="22" t="s">
        <v>208</v>
      </c>
      <c r="C28" s="22" t="s">
        <v>260</v>
      </c>
      <c r="D28" s="22" t="s">
        <v>177</v>
      </c>
      <c r="E28" s="22" t="s">
        <v>409</v>
      </c>
      <c r="F28" s="10">
        <f t="shared" si="0"/>
        <v>20</v>
      </c>
      <c r="G28" s="7">
        <v>20</v>
      </c>
      <c r="H28" s="7">
        <v>0</v>
      </c>
      <c r="I28" s="7">
        <v>0</v>
      </c>
      <c r="J28" s="7">
        <v>0</v>
      </c>
      <c r="K28" s="11"/>
      <c r="L28" s="11"/>
    </row>
    <row r="29" spans="1:12" ht="12.75">
      <c r="A29" s="3">
        <v>23</v>
      </c>
      <c r="B29" s="5"/>
      <c r="C29" s="5"/>
      <c r="D29" s="5"/>
      <c r="E29" s="5"/>
      <c r="F29" s="10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11"/>
      <c r="L29" s="11"/>
    </row>
    <row r="30" spans="1:12" ht="12.75">
      <c r="A30" s="3">
        <v>24</v>
      </c>
      <c r="B30" s="5"/>
      <c r="C30" s="5"/>
      <c r="D30" s="5"/>
      <c r="E30" s="5"/>
      <c r="F30" s="10">
        <f t="shared" si="0"/>
        <v>0</v>
      </c>
      <c r="G30" s="7">
        <v>0</v>
      </c>
      <c r="H30" s="7">
        <v>0</v>
      </c>
      <c r="I30" s="7">
        <v>0</v>
      </c>
      <c r="J30" s="7">
        <v>0</v>
      </c>
      <c r="K30" s="11"/>
      <c r="L30" s="11"/>
    </row>
    <row r="31" spans="1:12" ht="12.75">
      <c r="A31" s="3">
        <v>25</v>
      </c>
      <c r="B31" s="4"/>
      <c r="C31" s="4"/>
      <c r="D31" s="4"/>
      <c r="E31" s="4"/>
      <c r="F31" s="10">
        <f t="shared" si="0"/>
        <v>0</v>
      </c>
      <c r="G31" s="7">
        <v>0</v>
      </c>
      <c r="H31" s="7">
        <v>0</v>
      </c>
      <c r="I31" s="7">
        <v>0</v>
      </c>
      <c r="J31" s="7">
        <v>0</v>
      </c>
      <c r="K31" s="11"/>
      <c r="L31" s="11"/>
    </row>
    <row r="32" spans="1:12" ht="12.75">
      <c r="A32" s="3">
        <v>26</v>
      </c>
      <c r="B32" s="4"/>
      <c r="C32" s="4"/>
      <c r="D32" s="4"/>
      <c r="E32" s="4"/>
      <c r="F32" s="10">
        <f t="shared" si="0"/>
        <v>0</v>
      </c>
      <c r="G32" s="7">
        <v>0</v>
      </c>
      <c r="H32" s="7">
        <v>0</v>
      </c>
      <c r="I32" s="7">
        <v>0</v>
      </c>
      <c r="J32" s="7">
        <v>0</v>
      </c>
      <c r="K32" s="11"/>
      <c r="L32" s="11"/>
    </row>
    <row r="33" spans="1:12" ht="12.75">
      <c r="A33" s="3">
        <v>27</v>
      </c>
      <c r="B33" s="4"/>
      <c r="C33" s="4"/>
      <c r="D33" s="4"/>
      <c r="E33" s="4"/>
      <c r="F33" s="10">
        <f t="shared" si="0"/>
        <v>0</v>
      </c>
      <c r="G33" s="7">
        <v>0</v>
      </c>
      <c r="H33" s="7">
        <v>0</v>
      </c>
      <c r="I33" s="7">
        <v>0</v>
      </c>
      <c r="J33" s="7">
        <v>0</v>
      </c>
      <c r="K33" s="11"/>
      <c r="L33" s="11"/>
    </row>
    <row r="34" spans="1:12" ht="12.75">
      <c r="A34" s="3">
        <v>28</v>
      </c>
      <c r="B34" s="12"/>
      <c r="C34" s="12"/>
      <c r="D34" s="5"/>
      <c r="E34" s="5"/>
      <c r="F34" s="10">
        <f t="shared" si="0"/>
        <v>0</v>
      </c>
      <c r="G34" s="7">
        <v>0</v>
      </c>
      <c r="H34" s="7">
        <v>0</v>
      </c>
      <c r="I34" s="7">
        <v>0</v>
      </c>
      <c r="J34" s="7">
        <v>0</v>
      </c>
      <c r="K34" s="11"/>
      <c r="L34" s="11"/>
    </row>
    <row r="35" spans="1:12" ht="12.75">
      <c r="A35" s="3">
        <v>29</v>
      </c>
      <c r="B35" s="5"/>
      <c r="C35" s="5"/>
      <c r="D35" s="5"/>
      <c r="E35" s="5"/>
      <c r="F35" s="10">
        <f t="shared" si="0"/>
        <v>0</v>
      </c>
      <c r="G35" s="7">
        <v>0</v>
      </c>
      <c r="H35" s="7">
        <v>0</v>
      </c>
      <c r="I35" s="7">
        <v>0</v>
      </c>
      <c r="J35" s="7">
        <v>0</v>
      </c>
      <c r="K35" s="11"/>
      <c r="L35" s="11"/>
    </row>
    <row r="36" spans="1:12" ht="12.75">
      <c r="A36" s="3">
        <v>30</v>
      </c>
      <c r="B36" s="4"/>
      <c r="C36" s="4"/>
      <c r="D36" s="4"/>
      <c r="E36" s="4"/>
      <c r="F36" s="10">
        <f t="shared" si="0"/>
        <v>0</v>
      </c>
      <c r="G36" s="7">
        <v>0</v>
      </c>
      <c r="H36" s="7">
        <v>0</v>
      </c>
      <c r="I36" s="7">
        <v>0</v>
      </c>
      <c r="J36" s="7">
        <v>0</v>
      </c>
      <c r="K36" s="11"/>
      <c r="L36" s="11"/>
    </row>
    <row r="37" spans="1:12" ht="12.75">
      <c r="A37" s="3">
        <v>31</v>
      </c>
      <c r="B37" s="5"/>
      <c r="C37" s="5"/>
      <c r="D37" s="5"/>
      <c r="E37" s="5"/>
      <c r="F37" s="10">
        <f t="shared" si="0"/>
        <v>0</v>
      </c>
      <c r="G37" s="7">
        <v>0</v>
      </c>
      <c r="H37" s="7">
        <v>0</v>
      </c>
      <c r="I37" s="7">
        <v>0</v>
      </c>
      <c r="J37" s="7">
        <v>0</v>
      </c>
      <c r="K37" s="11"/>
      <c r="L37" s="11"/>
    </row>
    <row r="38" spans="1:12" ht="12.75">
      <c r="A38" s="3">
        <v>32</v>
      </c>
      <c r="B38" s="4"/>
      <c r="C38" s="4"/>
      <c r="D38" s="4"/>
      <c r="E38" s="4"/>
      <c r="F38" s="10">
        <f t="shared" si="0"/>
        <v>0</v>
      </c>
      <c r="G38" s="7">
        <v>0</v>
      </c>
      <c r="H38" s="7">
        <v>0</v>
      </c>
      <c r="I38" s="7">
        <v>0</v>
      </c>
      <c r="J38" s="7">
        <v>0</v>
      </c>
      <c r="K38" s="11"/>
      <c r="L38" s="11"/>
    </row>
    <row r="39" spans="1:12" ht="12.75">
      <c r="A39" s="3">
        <v>33</v>
      </c>
      <c r="B39" s="5"/>
      <c r="C39" s="5"/>
      <c r="D39" s="5"/>
      <c r="E39" s="5"/>
      <c r="F39" s="10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11"/>
      <c r="L39" s="11"/>
    </row>
    <row r="40" spans="1:12" ht="12.75">
      <c r="A40" s="3">
        <v>34</v>
      </c>
      <c r="B40" s="4"/>
      <c r="C40" s="4"/>
      <c r="D40" s="4"/>
      <c r="E40" s="4"/>
      <c r="F40" s="10">
        <f t="shared" si="0"/>
        <v>0</v>
      </c>
      <c r="G40" s="7">
        <v>0</v>
      </c>
      <c r="H40" s="7">
        <v>0</v>
      </c>
      <c r="I40" s="7">
        <v>0</v>
      </c>
      <c r="J40" s="7">
        <v>0</v>
      </c>
      <c r="K40" s="11"/>
      <c r="L40" s="11"/>
    </row>
    <row r="41" spans="1:12" ht="12.75">
      <c r="A41" s="3">
        <v>35</v>
      </c>
      <c r="B41" s="5"/>
      <c r="C41" s="5"/>
      <c r="D41" s="5"/>
      <c r="E41" s="5"/>
      <c r="F41" s="10">
        <f t="shared" si="0"/>
        <v>0</v>
      </c>
      <c r="G41" s="7">
        <v>0</v>
      </c>
      <c r="H41" s="7">
        <v>0</v>
      </c>
      <c r="I41" s="7">
        <v>0</v>
      </c>
      <c r="J41" s="7">
        <v>0</v>
      </c>
      <c r="K41" s="11"/>
      <c r="L41" s="11"/>
    </row>
    <row r="42" spans="1:12" ht="12.75">
      <c r="A42" s="3">
        <v>36</v>
      </c>
      <c r="B42" s="5"/>
      <c r="C42" s="5"/>
      <c r="D42" s="5"/>
      <c r="E42" s="5"/>
      <c r="F42" s="10">
        <f t="shared" si="0"/>
        <v>0</v>
      </c>
      <c r="G42" s="7">
        <v>0</v>
      </c>
      <c r="H42" s="7">
        <v>0</v>
      </c>
      <c r="I42" s="7">
        <v>0</v>
      </c>
      <c r="J42" s="7">
        <v>0</v>
      </c>
      <c r="K42" s="11"/>
      <c r="L42" s="11"/>
    </row>
    <row r="43" spans="1:12" ht="12.75">
      <c r="A43" s="3">
        <v>37</v>
      </c>
      <c r="B43" s="5"/>
      <c r="C43" s="5"/>
      <c r="D43" s="5"/>
      <c r="E43" s="5"/>
      <c r="F43" s="10">
        <f t="shared" si="0"/>
        <v>0</v>
      </c>
      <c r="G43" s="7">
        <v>0</v>
      </c>
      <c r="H43" s="7">
        <v>0</v>
      </c>
      <c r="I43" s="7">
        <v>0</v>
      </c>
      <c r="J43" s="7">
        <v>0</v>
      </c>
      <c r="K43" s="11"/>
      <c r="L43" s="11"/>
    </row>
    <row r="44" spans="1:12" ht="12.75">
      <c r="A44" s="3">
        <v>38</v>
      </c>
      <c r="B44" s="5"/>
      <c r="C44" s="5"/>
      <c r="D44" s="5"/>
      <c r="E44" s="5"/>
      <c r="F44" s="10">
        <f t="shared" si="0"/>
        <v>0</v>
      </c>
      <c r="G44" s="7">
        <v>0</v>
      </c>
      <c r="H44" s="7">
        <v>0</v>
      </c>
      <c r="I44" s="7">
        <v>0</v>
      </c>
      <c r="J44" s="7">
        <v>0</v>
      </c>
      <c r="K44" s="11"/>
      <c r="L44" s="11"/>
    </row>
    <row r="45" spans="1:12" ht="12.75">
      <c r="A45" s="3">
        <v>39</v>
      </c>
      <c r="B45" s="5"/>
      <c r="C45" s="5"/>
      <c r="D45" s="5"/>
      <c r="E45" s="5"/>
      <c r="F45" s="10">
        <f t="shared" si="0"/>
        <v>0</v>
      </c>
      <c r="G45" s="7">
        <v>0</v>
      </c>
      <c r="H45" s="7">
        <v>0</v>
      </c>
      <c r="I45" s="7">
        <v>0</v>
      </c>
      <c r="J45" s="7">
        <v>0</v>
      </c>
      <c r="K45" s="11"/>
      <c r="L45" s="11"/>
    </row>
    <row r="46" spans="1:12" ht="12.75">
      <c r="A46" s="3">
        <v>40</v>
      </c>
      <c r="B46" s="4"/>
      <c r="C46" s="4"/>
      <c r="D46" s="4"/>
      <c r="E46" s="4"/>
      <c r="F46" s="10">
        <f t="shared" si="0"/>
        <v>0</v>
      </c>
      <c r="G46" s="7">
        <v>0</v>
      </c>
      <c r="H46" s="7">
        <v>0</v>
      </c>
      <c r="I46" s="7">
        <v>0</v>
      </c>
      <c r="J46" s="7">
        <v>0</v>
      </c>
      <c r="K46" s="11"/>
      <c r="L46" s="11"/>
    </row>
    <row r="47" spans="1:12" ht="12.75">
      <c r="A47" s="3">
        <v>41</v>
      </c>
      <c r="B47" s="5"/>
      <c r="C47" s="5"/>
      <c r="D47" s="5"/>
      <c r="E47" s="5"/>
      <c r="F47" s="10">
        <f t="shared" si="0"/>
        <v>0</v>
      </c>
      <c r="G47" s="7">
        <v>0</v>
      </c>
      <c r="H47" s="7">
        <v>0</v>
      </c>
      <c r="I47" s="7">
        <v>0</v>
      </c>
      <c r="J47" s="7">
        <v>0</v>
      </c>
      <c r="K47" s="11"/>
      <c r="L47" s="11"/>
    </row>
    <row r="48" spans="1:12" ht="12.75">
      <c r="A48" s="3">
        <v>42</v>
      </c>
      <c r="B48" s="4"/>
      <c r="C48" s="4"/>
      <c r="D48" s="4"/>
      <c r="E48" s="4"/>
      <c r="F48" s="10">
        <f t="shared" si="0"/>
        <v>0</v>
      </c>
      <c r="G48" s="7">
        <v>0</v>
      </c>
      <c r="H48" s="7">
        <v>0</v>
      </c>
      <c r="I48" s="7">
        <v>0</v>
      </c>
      <c r="J48" s="7">
        <v>0</v>
      </c>
      <c r="K48" s="11"/>
      <c r="L48" s="11"/>
    </row>
    <row r="49" spans="1:12" ht="12.75">
      <c r="A49" s="3">
        <v>43</v>
      </c>
      <c r="B49" s="5"/>
      <c r="C49" s="5"/>
      <c r="D49" s="5"/>
      <c r="E49" s="5"/>
      <c r="F49" s="10">
        <f t="shared" si="0"/>
        <v>0</v>
      </c>
      <c r="G49" s="7">
        <v>0</v>
      </c>
      <c r="H49" s="7">
        <v>0</v>
      </c>
      <c r="I49" s="7">
        <v>0</v>
      </c>
      <c r="J49" s="7">
        <v>0</v>
      </c>
      <c r="K49" s="11"/>
      <c r="L49" s="11"/>
    </row>
    <row r="50" spans="1:12" ht="12.75">
      <c r="A50" s="3">
        <v>44</v>
      </c>
      <c r="B50" s="4"/>
      <c r="C50" s="4"/>
      <c r="D50" s="4"/>
      <c r="E50" s="4"/>
      <c r="F50" s="10">
        <f t="shared" si="0"/>
        <v>0</v>
      </c>
      <c r="G50" s="7">
        <v>0</v>
      </c>
      <c r="H50" s="7">
        <v>0</v>
      </c>
      <c r="I50" s="7">
        <v>0</v>
      </c>
      <c r="J50" s="7">
        <v>0</v>
      </c>
      <c r="K50" s="11"/>
      <c r="L50" s="11"/>
    </row>
    <row r="51" spans="1:12" ht="12.75">
      <c r="A51" s="3">
        <v>45</v>
      </c>
      <c r="B51" s="5"/>
      <c r="C51" s="5"/>
      <c r="D51" s="5"/>
      <c r="E51" s="5"/>
      <c r="F51" s="10">
        <f t="shared" si="0"/>
        <v>0</v>
      </c>
      <c r="G51" s="7">
        <v>0</v>
      </c>
      <c r="H51" s="7">
        <v>0</v>
      </c>
      <c r="I51" s="7">
        <v>0</v>
      </c>
      <c r="J51" s="7">
        <v>0</v>
      </c>
      <c r="K51" s="11"/>
      <c r="L51" s="11"/>
    </row>
    <row r="52" spans="1:12" ht="12.75">
      <c r="A52" s="3">
        <v>46</v>
      </c>
      <c r="B52" s="4"/>
      <c r="C52" s="4"/>
      <c r="D52" s="4"/>
      <c r="E52" s="4"/>
      <c r="F52" s="10">
        <f t="shared" si="0"/>
        <v>0</v>
      </c>
      <c r="G52" s="7">
        <v>0</v>
      </c>
      <c r="H52" s="7">
        <v>0</v>
      </c>
      <c r="I52" s="7">
        <v>0</v>
      </c>
      <c r="J52" s="7">
        <v>0</v>
      </c>
      <c r="K52" s="11"/>
      <c r="L52" s="11"/>
    </row>
    <row r="53" spans="1:12" ht="12.75">
      <c r="A53" s="3">
        <v>47</v>
      </c>
      <c r="B53" s="5"/>
      <c r="C53" s="5"/>
      <c r="D53" s="5"/>
      <c r="E53" s="5"/>
      <c r="F53" s="10">
        <f t="shared" si="0"/>
        <v>0</v>
      </c>
      <c r="G53" s="7">
        <v>0</v>
      </c>
      <c r="H53" s="7">
        <v>0</v>
      </c>
      <c r="I53" s="7">
        <v>0</v>
      </c>
      <c r="J53" s="7">
        <v>0</v>
      </c>
      <c r="K53" s="11"/>
      <c r="L53" s="11"/>
    </row>
    <row r="54" spans="1:12" ht="12.75">
      <c r="A54" s="3">
        <v>48</v>
      </c>
      <c r="B54" s="4" t="s">
        <v>109</v>
      </c>
      <c r="C54" s="4"/>
      <c r="D54" s="4" t="s">
        <v>261</v>
      </c>
      <c r="E54" s="4" t="s">
        <v>109</v>
      </c>
      <c r="F54" s="10">
        <f t="shared" si="0"/>
        <v>0</v>
      </c>
      <c r="G54" s="7">
        <v>0</v>
      </c>
      <c r="H54" s="7">
        <v>0</v>
      </c>
      <c r="I54" s="7">
        <v>0</v>
      </c>
      <c r="J54" s="7">
        <v>0</v>
      </c>
      <c r="K54" s="11"/>
      <c r="L54" s="11"/>
    </row>
    <row r="55" spans="1:12" ht="12.75">
      <c r="A55" s="3">
        <v>49</v>
      </c>
      <c r="B55" s="4" t="s">
        <v>109</v>
      </c>
      <c r="C55" s="4"/>
      <c r="D55" s="4" t="s">
        <v>109</v>
      </c>
      <c r="E55" s="4" t="s">
        <v>109</v>
      </c>
      <c r="F55" s="10">
        <f t="shared" si="0"/>
        <v>0</v>
      </c>
      <c r="G55" s="7">
        <v>0</v>
      </c>
      <c r="H55" s="7">
        <v>0</v>
      </c>
      <c r="I55" s="7">
        <v>0</v>
      </c>
      <c r="J55" s="7">
        <v>0</v>
      </c>
      <c r="K55" s="11"/>
      <c r="L55" s="11"/>
    </row>
    <row r="56" spans="1:12" ht="12.75">
      <c r="A56" s="3">
        <v>50</v>
      </c>
      <c r="B56" s="4" t="s">
        <v>109</v>
      </c>
      <c r="C56" s="4"/>
      <c r="D56" s="4" t="s">
        <v>109</v>
      </c>
      <c r="E56" s="4" t="s">
        <v>109</v>
      </c>
      <c r="F56" s="10">
        <f t="shared" si="0"/>
        <v>0</v>
      </c>
      <c r="G56" s="7">
        <v>0</v>
      </c>
      <c r="H56" s="7">
        <v>0</v>
      </c>
      <c r="I56" s="7">
        <v>0</v>
      </c>
      <c r="J56" s="7">
        <v>0</v>
      </c>
      <c r="K56" s="11"/>
      <c r="L56" s="11"/>
    </row>
    <row r="57" spans="1:12" ht="12.75">
      <c r="A57" s="3">
        <v>51</v>
      </c>
      <c r="B57" s="4" t="s">
        <v>109</v>
      </c>
      <c r="C57" s="4"/>
      <c r="D57" s="4" t="s">
        <v>261</v>
      </c>
      <c r="E57" s="4" t="s">
        <v>261</v>
      </c>
      <c r="F57" s="10">
        <f t="shared" si="0"/>
        <v>0</v>
      </c>
      <c r="G57" s="7">
        <v>0</v>
      </c>
      <c r="H57" s="7">
        <v>0</v>
      </c>
      <c r="I57" s="7">
        <v>0</v>
      </c>
      <c r="J57" s="7">
        <v>0</v>
      </c>
      <c r="K57" s="11"/>
      <c r="L57" s="11"/>
    </row>
    <row r="58" spans="1:12" ht="12.75">
      <c r="A58" s="3">
        <v>52</v>
      </c>
      <c r="B58" s="5" t="s">
        <v>109</v>
      </c>
      <c r="C58" s="5"/>
      <c r="D58" s="5" t="s">
        <v>109</v>
      </c>
      <c r="E58" s="5" t="s">
        <v>109</v>
      </c>
      <c r="F58" s="10">
        <f t="shared" si="0"/>
        <v>0</v>
      </c>
      <c r="G58" s="7">
        <v>0</v>
      </c>
      <c r="H58" s="7">
        <v>0</v>
      </c>
      <c r="I58" s="7">
        <v>0</v>
      </c>
      <c r="J58" s="7">
        <v>0</v>
      </c>
      <c r="K58" s="11"/>
      <c r="L58" s="11"/>
    </row>
    <row r="59" spans="1:12" ht="12.75">
      <c r="A59" s="3">
        <v>53</v>
      </c>
      <c r="B59" s="4" t="s">
        <v>109</v>
      </c>
      <c r="C59" s="4"/>
      <c r="D59" s="4" t="s">
        <v>109</v>
      </c>
      <c r="E59" s="4" t="s">
        <v>109</v>
      </c>
      <c r="F59" s="10">
        <f t="shared" si="0"/>
        <v>0</v>
      </c>
      <c r="G59" s="7">
        <v>0</v>
      </c>
      <c r="H59" s="7">
        <v>0</v>
      </c>
      <c r="I59" s="7">
        <v>0</v>
      </c>
      <c r="J59" s="7">
        <v>0</v>
      </c>
      <c r="K59" s="11"/>
      <c r="L59" s="11"/>
    </row>
    <row r="60" spans="1:12" ht="12.75">
      <c r="A60" s="3">
        <v>54</v>
      </c>
      <c r="B60" s="5" t="s">
        <v>109</v>
      </c>
      <c r="C60" s="5"/>
      <c r="D60" s="5" t="s">
        <v>109</v>
      </c>
      <c r="E60" s="5" t="s">
        <v>109</v>
      </c>
      <c r="F60" s="10">
        <f t="shared" si="0"/>
        <v>0</v>
      </c>
      <c r="G60" s="7">
        <v>0</v>
      </c>
      <c r="H60" s="7">
        <v>0</v>
      </c>
      <c r="I60" s="7">
        <v>0</v>
      </c>
      <c r="J60" s="7">
        <v>0</v>
      </c>
      <c r="K60" s="11"/>
      <c r="L60" s="11"/>
    </row>
    <row r="61" spans="1:12" ht="12.75">
      <c r="A61" s="3">
        <v>55</v>
      </c>
      <c r="B61" s="4" t="s">
        <v>109</v>
      </c>
      <c r="C61" s="4"/>
      <c r="D61" s="4" t="s">
        <v>109</v>
      </c>
      <c r="E61" s="4" t="s">
        <v>109</v>
      </c>
      <c r="F61" s="10">
        <f t="shared" si="0"/>
        <v>0</v>
      </c>
      <c r="G61" s="7">
        <v>0</v>
      </c>
      <c r="H61" s="7">
        <v>0</v>
      </c>
      <c r="I61" s="7">
        <v>0</v>
      </c>
      <c r="J61" s="7">
        <v>0</v>
      </c>
      <c r="K61" s="11"/>
      <c r="L61" s="11"/>
    </row>
    <row r="62" spans="1:12" ht="12.75">
      <c r="A62" s="3">
        <v>56</v>
      </c>
      <c r="B62" s="4" t="s">
        <v>109</v>
      </c>
      <c r="C62" s="4"/>
      <c r="D62" s="4" t="s">
        <v>109</v>
      </c>
      <c r="E62" s="4" t="s">
        <v>109</v>
      </c>
      <c r="F62" s="10">
        <f t="shared" si="0"/>
        <v>0</v>
      </c>
      <c r="G62" s="7">
        <v>0</v>
      </c>
      <c r="H62" s="7">
        <v>0</v>
      </c>
      <c r="I62" s="7">
        <v>0</v>
      </c>
      <c r="J62" s="7">
        <v>0</v>
      </c>
      <c r="K62" s="11"/>
      <c r="L62" s="11"/>
    </row>
    <row r="63" spans="1:12" ht="12.75">
      <c r="A63" s="3">
        <v>57</v>
      </c>
      <c r="B63" s="5" t="s">
        <v>261</v>
      </c>
      <c r="C63" s="5"/>
      <c r="D63" s="5" t="s">
        <v>109</v>
      </c>
      <c r="E63" s="5" t="s">
        <v>109</v>
      </c>
      <c r="F63" s="10">
        <f t="shared" si="0"/>
        <v>0</v>
      </c>
      <c r="G63" s="7">
        <v>0</v>
      </c>
      <c r="H63" s="7">
        <v>0</v>
      </c>
      <c r="I63" s="7">
        <v>0</v>
      </c>
      <c r="J63" s="7">
        <v>0</v>
      </c>
      <c r="K63" s="11"/>
      <c r="L63" s="11"/>
    </row>
    <row r="64" spans="1:12" ht="12.75">
      <c r="A64" s="3">
        <v>58</v>
      </c>
      <c r="B64" s="4" t="s">
        <v>109</v>
      </c>
      <c r="C64" s="4"/>
      <c r="D64" s="4" t="s">
        <v>109</v>
      </c>
      <c r="E64" s="4" t="s">
        <v>109</v>
      </c>
      <c r="F64" s="10">
        <f t="shared" si="0"/>
        <v>0</v>
      </c>
      <c r="G64" s="7">
        <v>0</v>
      </c>
      <c r="H64" s="7">
        <v>0</v>
      </c>
      <c r="I64" s="7">
        <v>0</v>
      </c>
      <c r="J64" s="7">
        <v>0</v>
      </c>
      <c r="K64" s="11"/>
      <c r="L64" s="11"/>
    </row>
    <row r="65" spans="1:12" ht="12.75">
      <c r="A65" s="3">
        <v>59</v>
      </c>
      <c r="B65" s="5" t="s">
        <v>109</v>
      </c>
      <c r="C65" s="5"/>
      <c r="D65" s="5" t="s">
        <v>109</v>
      </c>
      <c r="E65" s="5" t="s">
        <v>109</v>
      </c>
      <c r="F65" s="10">
        <f t="shared" si="0"/>
        <v>0</v>
      </c>
      <c r="G65" s="7">
        <v>0</v>
      </c>
      <c r="H65" s="7">
        <v>0</v>
      </c>
      <c r="I65" s="7">
        <v>0</v>
      </c>
      <c r="J65" s="7">
        <v>0</v>
      </c>
      <c r="K65" s="11"/>
      <c r="L65" s="11"/>
    </row>
    <row r="66" spans="1:12" ht="12.75">
      <c r="A66" s="3">
        <v>60</v>
      </c>
      <c r="B66" s="5" t="s">
        <v>109</v>
      </c>
      <c r="C66" s="5"/>
      <c r="D66" s="5" t="s">
        <v>109</v>
      </c>
      <c r="E66" s="5" t="s">
        <v>109</v>
      </c>
      <c r="F66" s="10">
        <f t="shared" si="0"/>
        <v>0</v>
      </c>
      <c r="G66" s="7">
        <v>0</v>
      </c>
      <c r="H66" s="7">
        <v>0</v>
      </c>
      <c r="I66" s="7">
        <v>0</v>
      </c>
      <c r="J66" s="7">
        <v>0</v>
      </c>
      <c r="K66" s="11"/>
      <c r="L66" s="11"/>
    </row>
    <row r="67" spans="1:12" ht="12.75">
      <c r="A67" s="3" t="s">
        <v>109</v>
      </c>
      <c r="B67" s="4" t="s">
        <v>109</v>
      </c>
      <c r="C67" s="4"/>
      <c r="D67" s="4" t="s">
        <v>109</v>
      </c>
      <c r="E67" s="4" t="s">
        <v>109</v>
      </c>
      <c r="F67" s="10">
        <f t="shared" si="0"/>
        <v>0</v>
      </c>
      <c r="G67" s="7">
        <v>0</v>
      </c>
      <c r="H67" s="7">
        <v>0</v>
      </c>
      <c r="I67" s="7">
        <v>0</v>
      </c>
      <c r="J67" s="7">
        <v>0</v>
      </c>
      <c r="K67" s="11"/>
      <c r="L67" s="11"/>
    </row>
    <row r="68" spans="1:12" ht="12.75">
      <c r="A68" s="3" t="s">
        <v>109</v>
      </c>
      <c r="B68" s="4" t="s">
        <v>109</v>
      </c>
      <c r="C68" s="4"/>
      <c r="D68" s="4" t="s">
        <v>109</v>
      </c>
      <c r="E68" s="4" t="s">
        <v>109</v>
      </c>
      <c r="F68" s="10">
        <f t="shared" si="0"/>
        <v>0</v>
      </c>
      <c r="G68" s="7">
        <v>0</v>
      </c>
      <c r="H68" s="7">
        <v>0</v>
      </c>
      <c r="I68" s="7">
        <v>0</v>
      </c>
      <c r="J68" s="7">
        <v>0</v>
      </c>
      <c r="K68" s="11"/>
      <c r="L68" s="11"/>
    </row>
    <row r="69" spans="1:12" ht="12.75">
      <c r="A69" s="3" t="s">
        <v>109</v>
      </c>
      <c r="B69" s="4" t="s">
        <v>109</v>
      </c>
      <c r="C69" s="4"/>
      <c r="D69" s="4" t="s">
        <v>109</v>
      </c>
      <c r="E69" s="4" t="s">
        <v>109</v>
      </c>
      <c r="F69" s="10">
        <f t="shared" si="0"/>
        <v>0</v>
      </c>
      <c r="G69" s="7">
        <v>0</v>
      </c>
      <c r="H69" s="7">
        <v>0</v>
      </c>
      <c r="I69" s="7">
        <v>0</v>
      </c>
      <c r="J69" s="7">
        <v>0</v>
      </c>
      <c r="K69" s="11"/>
      <c r="L69" s="11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SALVATORI</dc:creator>
  <cp:keywords/>
  <dc:description/>
  <cp:lastModifiedBy>Micro</cp:lastModifiedBy>
  <cp:lastPrinted>2001-12-01T22:30:22Z</cp:lastPrinted>
  <dcterms:created xsi:type="dcterms:W3CDTF">1998-04-14T02:19:50Z</dcterms:created>
  <dcterms:modified xsi:type="dcterms:W3CDTF">2007-06-24T17:29:59Z</dcterms:modified>
  <cp:category/>
  <cp:version/>
  <cp:contentType/>
  <cp:contentStatus/>
</cp:coreProperties>
</file>