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tabRatio="837" activeTab="1"/>
  </bookViews>
  <sheets>
    <sheet name="160km" sheetId="1" r:id="rId1"/>
    <sheet name="120Km Ad" sheetId="2" r:id="rId2"/>
    <sheet name="120Km YR" sheetId="3" r:id="rId3"/>
    <sheet name="80KM ADULTO" sheetId="4" r:id="rId4"/>
    <sheet name="80KM YR" sheetId="5" r:id="rId5"/>
    <sheet name="80km Mirim" sheetId="6" r:id="rId6"/>
    <sheet name="CURTA ADULTO" sheetId="7" r:id="rId7"/>
    <sheet name="CURTA YR" sheetId="8" r:id="rId8"/>
    <sheet name="Graduados 2 ANEIS" sheetId="9" r:id="rId9"/>
    <sheet name="Aberta" sheetId="10" r:id="rId10"/>
  </sheets>
  <definedNames/>
  <calcPr fullCalcOnLoad="1"/>
</workbook>
</file>

<file path=xl/sharedStrings.xml><?xml version="1.0" encoding="utf-8"?>
<sst xmlns="http://schemas.openxmlformats.org/spreadsheetml/2006/main" count="1544" uniqueCount="686">
  <si>
    <t>distancia</t>
  </si>
  <si>
    <t>vel max</t>
  </si>
  <si>
    <t>vel min</t>
  </si>
  <si>
    <t>tp desc</t>
  </si>
  <si>
    <t>colete</t>
  </si>
  <si>
    <t>fc1</t>
  </si>
  <si>
    <t>fc2</t>
  </si>
  <si>
    <t>fc3</t>
  </si>
  <si>
    <t>fc4</t>
  </si>
  <si>
    <t>Colocação</t>
  </si>
  <si>
    <t>Colete</t>
  </si>
  <si>
    <t>Cavaleiro</t>
  </si>
  <si>
    <t>Cavalo</t>
  </si>
  <si>
    <t>Largada</t>
  </si>
  <si>
    <t>Chegada</t>
  </si>
  <si>
    <t>Chegada 2</t>
  </si>
  <si>
    <t>Vet In</t>
  </si>
  <si>
    <t>Vet In 2</t>
  </si>
  <si>
    <t>ELIM</t>
  </si>
  <si>
    <t>Vet1</t>
  </si>
  <si>
    <t>Vel1</t>
  </si>
  <si>
    <t>FC1</t>
  </si>
  <si>
    <t>Pts1</t>
  </si>
  <si>
    <t>Vet2</t>
  </si>
  <si>
    <t>Vel2</t>
  </si>
  <si>
    <t>FC2</t>
  </si>
  <si>
    <t>Pts2</t>
  </si>
  <si>
    <t>Final</t>
  </si>
  <si>
    <t>ABERTA ADULTO</t>
  </si>
  <si>
    <t>GRADUADO ADULTO</t>
  </si>
  <si>
    <t>GRADUADO JOVEM</t>
  </si>
  <si>
    <t>GRADUADO PP</t>
  </si>
  <si>
    <t>Anel 1</t>
  </si>
  <si>
    <t>Anel 2</t>
  </si>
  <si>
    <t>Tp Min</t>
  </si>
  <si>
    <t>Tp Max</t>
  </si>
  <si>
    <t>Pen1</t>
  </si>
  <si>
    <t>Pen2</t>
  </si>
  <si>
    <t>Adiantamento</t>
  </si>
  <si>
    <t>Pen</t>
  </si>
  <si>
    <t>Relargada</t>
  </si>
  <si>
    <t>Min_Ad</t>
  </si>
  <si>
    <t>Recup Min</t>
  </si>
  <si>
    <t>ABERTA JOVEM</t>
  </si>
  <si>
    <t>x</t>
  </si>
  <si>
    <t>DEBORA CAPELL SIMONE  </t>
  </si>
  <si>
    <t>ZANTE RACH</t>
  </si>
  <si>
    <t>Erlon de Faria Pilati  </t>
  </si>
  <si>
    <t>DALON CRH</t>
  </si>
  <si>
    <t>jose aparecido gomes  </t>
  </si>
  <si>
    <t>JEN HEESPERADO</t>
  </si>
  <si>
    <t>MIKAEL ARRAIS HODON  </t>
  </si>
  <si>
    <t>DRAGON EL LEDHYR HNP</t>
  </si>
  <si>
    <t>ARTUR EMILIO LEONARDI TIBURCIO  </t>
  </si>
  <si>
    <t>REGULUS VE</t>
  </si>
  <si>
    <t>Ricardo Shimohirao  </t>
  </si>
  <si>
    <t>HFE ATOL DI RUBAJ</t>
  </si>
  <si>
    <t>CINTHIA SHIMOHIRAO TAKEI  </t>
  </si>
  <si>
    <t>AF DAKAR</t>
  </si>
  <si>
    <t>ELIAS DA SILVA PINTO  </t>
  </si>
  <si>
    <t>WILD BILL RACH</t>
  </si>
  <si>
    <t>FELIPE JESSÉ DA SILVA  </t>
  </si>
  <si>
    <t>LABSOLOUT JM</t>
  </si>
  <si>
    <t>JOÃO ASSI NETO  </t>
  </si>
  <si>
    <t>UFÓLOGO INTERAGRO</t>
  </si>
  <si>
    <t>RICARDO JAMIL SALIBA  </t>
  </si>
  <si>
    <t>HOLD ON IM COMING</t>
  </si>
  <si>
    <t>RENATO MORAES BICALHO DE LANA  </t>
  </si>
  <si>
    <t>NURI EL DINN</t>
  </si>
  <si>
    <t>RENATO BENEPLACITO  </t>
  </si>
  <si>
    <t>ABDULL</t>
  </si>
  <si>
    <t>ARTUR LEONEL ULSENHEIMER  </t>
  </si>
  <si>
    <t>Carajá da Rio Bonito</t>
  </si>
  <si>
    <t>RODRIGO STORANI SALIBA  </t>
  </si>
  <si>
    <t>LEVADA DO TIMBAU RACH</t>
  </si>
  <si>
    <t>1º</t>
  </si>
  <si>
    <t>2º</t>
  </si>
  <si>
    <t>3º</t>
  </si>
  <si>
    <t>4º</t>
  </si>
  <si>
    <t>5º</t>
  </si>
  <si>
    <t>6º</t>
  </si>
  <si>
    <t>7º</t>
  </si>
  <si>
    <t>8º</t>
  </si>
  <si>
    <t>XXVIII CAMPEONATO BRASILEIRO 2013</t>
  </si>
  <si>
    <t>FAZENDA OLHOS D AGUA - CAETANOPOLIS</t>
  </si>
  <si>
    <t>Curta Adulto</t>
  </si>
  <si>
    <t>Resultado Final</t>
  </si>
  <si>
    <t>66 km</t>
  </si>
  <si>
    <t>Anel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</si>
  <si>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</si>
  <si>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</si>
  <si>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</si>
  <si>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</si>
  <si>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</si>
  <si>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</si>
  <si>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</si>
  <si>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</si>
  <si>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18.79</t>
  </si>
  <si>
    <t>17.72</t>
  </si>
  <si>
    <t>FABIANO PINHEIRO GUIMARÃES  </t>
  </si>
  <si>
    <t>20.9</t>
  </si>
  <si>
    <t>19.16</t>
  </si>
  <si>
    <t>18.32</t>
  </si>
  <si>
    <t>FHJ FANDHI</t>
  </si>
  <si>
    <t>17.81</t>
  </si>
  <si>
    <t>18.17</t>
  </si>
  <si>
    <t>16.75</t>
  </si>
  <si>
    <t>MARTIN TAVARES MASTRANGELO  </t>
  </si>
  <si>
    <t>21.38</t>
  </si>
  <si>
    <t>19.39</t>
  </si>
  <si>
    <t>17.8</t>
  </si>
  <si>
    <t>ACUCENA</t>
  </si>
  <si>
    <t>19.04</t>
  </si>
  <si>
    <t>18.16</t>
  </si>
  <si>
    <t>18.69</t>
  </si>
  <si>
    <t>16.86</t>
  </si>
  <si>
    <t>Amanda Barroso Vieira  </t>
  </si>
  <si>
    <t>19.74</t>
  </si>
  <si>
    <t>17.53</t>
  </si>
  <si>
    <t>17.14</t>
  </si>
  <si>
    <t>VITTORINO RACH</t>
  </si>
  <si>
    <t>15.31</t>
  </si>
  <si>
    <t>16.54</t>
  </si>
  <si>
    <t>16.68</t>
  </si>
  <si>
    <t>Marcelo Saladini Vieira  </t>
  </si>
  <si>
    <t>20.06</t>
  </si>
  <si>
    <t>17.09</t>
  </si>
  <si>
    <t>16.85</t>
  </si>
  <si>
    <t>RAVEL HP</t>
  </si>
  <si>
    <t>15.86</t>
  </si>
  <si>
    <t>Curta Young Riders</t>
  </si>
  <si>
    <t>19.47</t>
  </si>
  <si>
    <t>18.96</t>
  </si>
  <si>
    <t>EDUARDO ROCHA  </t>
  </si>
  <si>
    <t>27.89</t>
  </si>
  <si>
    <t>26.4</t>
  </si>
  <si>
    <t>21.6</t>
  </si>
  <si>
    <t>HYPER BEY TGS</t>
  </si>
  <si>
    <t>18.58</t>
  </si>
  <si>
    <t>20.59</t>
  </si>
  <si>
    <t>19.62</t>
  </si>
  <si>
    <t>18.25</t>
  </si>
  <si>
    <t>PAULA REHDER TOLEDO  </t>
  </si>
  <si>
    <t>25.64</t>
  </si>
  <si>
    <t>23.13</t>
  </si>
  <si>
    <t>20.09</t>
  </si>
  <si>
    <t>PELLEUS RACH</t>
  </si>
  <si>
    <t>18.55</t>
  </si>
  <si>
    <t>19.6</t>
  </si>
  <si>
    <t>Não Completou</t>
  </si>
  <si>
    <t>18.84</t>
  </si>
  <si>
    <t>18.23</t>
  </si>
  <si>
    <t>ELLINTON ROCHA  </t>
  </si>
  <si>
    <t>20.11</t>
  </si>
  <si>
    <t>18.97</t>
  </si>
  <si>
    <t>18.54</t>
  </si>
  <si>
    <t>VASTAYZZ EL HYLAN</t>
  </si>
  <si>
    <t>Elim</t>
  </si>
  <si>
    <t>17.25</t>
  </si>
  <si>
    <t>18.13</t>
  </si>
  <si>
    <t>fq la</t>
  </si>
  <si>
    <t>CEI 2* YOUNG RIDERS</t>
  </si>
  <si>
    <t>120 km</t>
  </si>
  <si>
    <t>20.89</t>
  </si>
  <si>
    <t>20.37</t>
  </si>
  <si>
    <t>PEDRO LIBERAL LINS  </t>
  </si>
  <si>
    <t>19.52</t>
  </si>
  <si>
    <t>19.11</t>
  </si>
  <si>
    <t>19.73</t>
  </si>
  <si>
    <t>NNL DIVA</t>
  </si>
  <si>
    <t>21.41</t>
  </si>
  <si>
    <t>20.45</t>
  </si>
  <si>
    <t>19.92</t>
  </si>
  <si>
    <t>19.86</t>
  </si>
  <si>
    <t>20.91</t>
  </si>
  <si>
    <t>20.21</t>
  </si>
  <si>
    <t>NATALIA MESSIAS  </t>
  </si>
  <si>
    <t>19.37</t>
  </si>
  <si>
    <t>17.6</t>
  </si>
  <si>
    <t>HERMES VE</t>
  </si>
  <si>
    <t>20.74</t>
  </si>
  <si>
    <t>18.65</t>
  </si>
  <si>
    <t>19.67</t>
  </si>
  <si>
    <t>23.98</t>
  </si>
  <si>
    <t>19.81</t>
  </si>
  <si>
    <t>19.22</t>
  </si>
  <si>
    <t>RAFAELA PANTEL VIANNA  </t>
  </si>
  <si>
    <t>20.54</t>
  </si>
  <si>
    <t>19.64</t>
  </si>
  <si>
    <t>19.43</t>
  </si>
  <si>
    <t>ZINGARO RACH</t>
  </si>
  <si>
    <t>19.55</t>
  </si>
  <si>
    <t>18.44</t>
  </si>
  <si>
    <t>19.15</t>
  </si>
  <si>
    <t>21.75</t>
  </si>
  <si>
    <t>18.86</t>
  </si>
  <si>
    <t>18.52</t>
  </si>
  <si>
    <t>ALEX DOS SANTOS LOPES  </t>
  </si>
  <si>
    <t>17.42</t>
  </si>
  <si>
    <t>16.8</t>
  </si>
  <si>
    <t>17.63</t>
  </si>
  <si>
    <t>RT DUBAI</t>
  </si>
  <si>
    <t>15.66</t>
  </si>
  <si>
    <t>15.14</t>
  </si>
  <si>
    <t>16.87</t>
  </si>
  <si>
    <t>19.32</t>
  </si>
  <si>
    <t>42.98</t>
  </si>
  <si>
    <t>19.03</t>
  </si>
  <si>
    <t>18.61</t>
  </si>
  <si>
    <t>Marco Antônio Resende Sampaio Filho  </t>
  </si>
  <si>
    <t>19.57</t>
  </si>
  <si>
    <t>18.76</t>
  </si>
  <si>
    <t>18.68</t>
  </si>
  <si>
    <t>RACHEL ENDURANCE</t>
  </si>
  <si>
    <t>14.85</t>
  </si>
  <si>
    <t>14.27</t>
  </si>
  <si>
    <t>17.22</t>
  </si>
  <si>
    <t>19.26</t>
  </si>
  <si>
    <t>34.95</t>
  </si>
  <si>
    <t>19.2</t>
  </si>
  <si>
    <t>18.78</t>
  </si>
  <si>
    <t>FERNANDA CARVALHO MOREIRA DE ABREU  </t>
  </si>
  <si>
    <t>19.41</t>
  </si>
  <si>
    <t>19.02</t>
  </si>
  <si>
    <t>18.89</t>
  </si>
  <si>
    <t>ALLZORRO QD</t>
  </si>
  <si>
    <t>18.73</t>
  </si>
  <si>
    <t>18.92</t>
  </si>
  <si>
    <t>19.68</t>
  </si>
  <si>
    <t>19.94</t>
  </si>
  <si>
    <t>19.5</t>
  </si>
  <si>
    <t>DANIEL MARTINS DE ALMEIDA E SOUZA FERREIRA  </t>
  </si>
  <si>
    <t>20.42</t>
  </si>
  <si>
    <t>19.71</t>
  </si>
  <si>
    <t>19.61</t>
  </si>
  <si>
    <t>FLORA CRH</t>
  </si>
  <si>
    <t>18.98</t>
  </si>
  <si>
    <t>17.83</t>
  </si>
  <si>
    <t>19.08</t>
  </si>
  <si>
    <t>17.61</t>
  </si>
  <si>
    <t>19.23</t>
  </si>
  <si>
    <t>NICOLAS RODRIGUEZ VILLAMIL  </t>
  </si>
  <si>
    <t>21.95</t>
  </si>
  <si>
    <t>20.68</t>
  </si>
  <si>
    <t>RFI LA REINA</t>
  </si>
  <si>
    <t>20.82</t>
  </si>
  <si>
    <t>17.07</t>
  </si>
  <si>
    <t>19.05</t>
  </si>
  <si>
    <t>retirou</t>
  </si>
  <si>
    <t>19.51</t>
  </si>
  <si>
    <t>TIAGO E. O. CESAR  </t>
  </si>
  <si>
    <t>19.78</t>
  </si>
  <si>
    <t>19.28</t>
  </si>
  <si>
    <t>ALFAZEMA DO GUARITA</t>
  </si>
  <si>
    <t>17.35</t>
  </si>
  <si>
    <t>16.38</t>
  </si>
  <si>
    <t>18.39</t>
  </si>
  <si>
    <t>fq me</t>
  </si>
  <si>
    <t>20.41</t>
  </si>
  <si>
    <t>NATÁLIA MARTINS DE ALMEIDA E SOUZA FERREIRA  </t>
  </si>
  <si>
    <t>20.51</t>
  </si>
  <si>
    <t>19.69</t>
  </si>
  <si>
    <t>20.05</t>
  </si>
  <si>
    <t>SAFIRA LUDJIN KL</t>
  </si>
  <si>
    <t>12.19</t>
  </si>
  <si>
    <t>11.35</t>
  </si>
  <si>
    <t>16.57</t>
  </si>
  <si>
    <t>18.74</t>
  </si>
  <si>
    <t>LEONARDO LABATE VASCONCELLOS  </t>
  </si>
  <si>
    <t>19.42</t>
  </si>
  <si>
    <t>RUSSIA ENDURANCE</t>
  </si>
  <si>
    <t>LAURA COSTA BORGES  </t>
  </si>
  <si>
    <t>LIVILLA RACH</t>
  </si>
  <si>
    <t>ANDRE MATTOS HORTA  </t>
  </si>
  <si>
    <t>ÍDOLO DA GINGA</t>
  </si>
  <si>
    <t>JOSE UBIRACI SOARES BATISTA  </t>
  </si>
  <si>
    <t>JUST MORGAZEK</t>
  </si>
  <si>
    <t>PAULO CESAR VILAÇA RODRIGUES  </t>
  </si>
  <si>
    <t>STAX VOLT RACH</t>
  </si>
  <si>
    <t>BERNARDO LARA RESENDE  </t>
  </si>
  <si>
    <t>FIORI FORX</t>
  </si>
  <si>
    <t>ANA PAULA STORANI SALIBA  </t>
  </si>
  <si>
    <t>STELA CAMBRAIA GODOY  </t>
  </si>
  <si>
    <t>PEDRO HILL</t>
  </si>
  <si>
    <t>RENATO STORANI SALIBA  </t>
  </si>
  <si>
    <t>CAPITÃO AMERICA</t>
  </si>
  <si>
    <t>CEN 1* Mirim</t>
  </si>
  <si>
    <t>85 km</t>
  </si>
  <si>
    <t>19.75</t>
  </si>
  <si>
    <t>19.36</t>
  </si>
  <si>
    <t>JOSE CAIO FRISONI VAZ GUIMARAES  </t>
  </si>
  <si>
    <t>19.89</t>
  </si>
  <si>
    <t>19.07</t>
  </si>
  <si>
    <t>VG GO FOR GIN</t>
  </si>
  <si>
    <t>18.01</t>
  </si>
  <si>
    <t>DANIELA LABATE VASCONCELLOS  </t>
  </si>
  <si>
    <t>17.21</t>
  </si>
  <si>
    <t>15.36</t>
  </si>
  <si>
    <t>16.76</t>
  </si>
  <si>
    <t>NUREYEV AJR</t>
  </si>
  <si>
    <t>CEI / CEN 1* ADULTO</t>
  </si>
  <si>
    <t>20.1</t>
  </si>
  <si>
    <t>PAULO ROBERTO DOS SANTOS TORRES DE MACEDO  </t>
  </si>
  <si>
    <t>20.26</t>
  </si>
  <si>
    <t>19.72</t>
  </si>
  <si>
    <t>SALAAM DE MAIRE</t>
  </si>
  <si>
    <t>22.31</t>
  </si>
  <si>
    <t>20.07</t>
  </si>
  <si>
    <t>19.46</t>
  </si>
  <si>
    <t>MAURICIO DE CARVALHO SILVA  </t>
  </si>
  <si>
    <t>20.36</t>
  </si>
  <si>
    <t>19.53</t>
  </si>
  <si>
    <t>CABO FRIO CSM</t>
  </si>
  <si>
    <t>22.89</t>
  </si>
  <si>
    <t>20.08</t>
  </si>
  <si>
    <t>19.63</t>
  </si>
  <si>
    <t>ADENILSON ALVES  </t>
  </si>
  <si>
    <t>20.4</t>
  </si>
  <si>
    <t>19.59</t>
  </si>
  <si>
    <t>SULEIMAN SBV</t>
  </si>
  <si>
    <t>22.42</t>
  </si>
  <si>
    <t>20.34</t>
  </si>
  <si>
    <t>19.48</t>
  </si>
  <si>
    <t>LUCAS MANETTA B. DE LANA  </t>
  </si>
  <si>
    <t>21.7</t>
  </si>
  <si>
    <t>19.54</t>
  </si>
  <si>
    <t>KOBAY ACAN</t>
  </si>
  <si>
    <t>21.33</t>
  </si>
  <si>
    <t>18.4</t>
  </si>
  <si>
    <t>GUILHERME TAPAJOS TAVORA  </t>
  </si>
  <si>
    <t>19.01</t>
  </si>
  <si>
    <t>18.66</t>
  </si>
  <si>
    <t>DIAGHY EL LEDHYR HNP</t>
  </si>
  <si>
    <t>21.67</t>
  </si>
  <si>
    <t>19.45</t>
  </si>
  <si>
    <t>18.21</t>
  </si>
  <si>
    <t>ALVARO FIUZA BARCELLOS  </t>
  </si>
  <si>
    <t>18.91</t>
  </si>
  <si>
    <t>18.08</t>
  </si>
  <si>
    <t>FHANTO DA SAO JOSE</t>
  </si>
  <si>
    <t>20.01</t>
  </si>
  <si>
    <t>18.87</t>
  </si>
  <si>
    <t>MANOEL RODRIGUES ALVES  </t>
  </si>
  <si>
    <t>20.02</t>
  </si>
  <si>
    <t>17.96</t>
  </si>
  <si>
    <t>18.46</t>
  </si>
  <si>
    <t>ABDULITO</t>
  </si>
  <si>
    <t>19.19</t>
  </si>
  <si>
    <t>18.67</t>
  </si>
  <si>
    <t>18.38</t>
  </si>
  <si>
    <t>RAFAEL GARCIA CORTES  </t>
  </si>
  <si>
    <t>19.25</t>
  </si>
  <si>
    <t>18.75</t>
  </si>
  <si>
    <t>ARAGORN ADF</t>
  </si>
  <si>
    <t>16.89</t>
  </si>
  <si>
    <t>18.57</t>
  </si>
  <si>
    <t>ANTÔNIO MÁRCIO RODRIGUES DA SILVA  </t>
  </si>
  <si>
    <t>17.94</t>
  </si>
  <si>
    <t>17.98</t>
  </si>
  <si>
    <t>D &amp; M GHALIB</t>
  </si>
  <si>
    <t>17.82</t>
  </si>
  <si>
    <t>17.93</t>
  </si>
  <si>
    <t>19.31</t>
  </si>
  <si>
    <t>18.72</t>
  </si>
  <si>
    <t>RENATA SABINO SALVADOR  </t>
  </si>
  <si>
    <t>18.07</t>
  </si>
  <si>
    <t>17.04</t>
  </si>
  <si>
    <t>17.95</t>
  </si>
  <si>
    <t>DOM TRIO</t>
  </si>
  <si>
    <t>16.82</t>
  </si>
  <si>
    <t>18.12</t>
  </si>
  <si>
    <t>JONAS SAMPAIO RATTI  </t>
  </si>
  <si>
    <t>17.86</t>
  </si>
  <si>
    <t>SIR GALAHAD CVV</t>
  </si>
  <si>
    <t>15.45</t>
  </si>
  <si>
    <t>17.08</t>
  </si>
  <si>
    <t>17.26</t>
  </si>
  <si>
    <t>MARCELO PANDOLFI BARCELLOS  </t>
  </si>
  <si>
    <t>20.24</t>
  </si>
  <si>
    <t>17.54</t>
  </si>
  <si>
    <t>NOVO PRADO NORMAN</t>
  </si>
  <si>
    <t>15.42</t>
  </si>
  <si>
    <t>17.34</t>
  </si>
  <si>
    <t>16.65</t>
  </si>
  <si>
    <t>CLAUDIO ROBERTO BAGAROLLI  </t>
  </si>
  <si>
    <t>16.08</t>
  </si>
  <si>
    <t>16.4</t>
  </si>
  <si>
    <t>RITA HEB</t>
  </si>
  <si>
    <t>17.56</t>
  </si>
  <si>
    <t>16.72</t>
  </si>
  <si>
    <t>16.32</t>
  </si>
  <si>
    <t>15.87</t>
  </si>
  <si>
    <t>DANILO MENDONÇA COELHO  </t>
  </si>
  <si>
    <t>16.97</t>
  </si>
  <si>
    <t>16.15</t>
  </si>
  <si>
    <t>15.99</t>
  </si>
  <si>
    <t>RAMYRO RYAD HVP</t>
  </si>
  <si>
    <t>14.82</t>
  </si>
  <si>
    <t>15.63</t>
  </si>
  <si>
    <t>16.19</t>
  </si>
  <si>
    <t>15.76</t>
  </si>
  <si>
    <t>CLÁUDIO KALUME  </t>
  </si>
  <si>
    <t>16.28</t>
  </si>
  <si>
    <t>15.61</t>
  </si>
  <si>
    <t>ZATTAR</t>
  </si>
  <si>
    <t>12.09</t>
  </si>
  <si>
    <t>14.38</t>
  </si>
  <si>
    <t>16.91</t>
  </si>
  <si>
    <t>16.41</t>
  </si>
  <si>
    <t>DIEGO ANTONIO DA SILVA  </t>
  </si>
  <si>
    <t>14.3</t>
  </si>
  <si>
    <t>15.43</t>
  </si>
  <si>
    <t>BARBARA DE FLORIPA</t>
  </si>
  <si>
    <t>10.2</t>
  </si>
  <si>
    <t>13.41</t>
  </si>
  <si>
    <t>11.32</t>
  </si>
  <si>
    <t>10.98</t>
  </si>
  <si>
    <t>FABRICIO ALVARES BAGAROLLI  </t>
  </si>
  <si>
    <t>14.58</t>
  </si>
  <si>
    <t>13.98</t>
  </si>
  <si>
    <t>12.1</t>
  </si>
  <si>
    <t>OBAJAN ELENA P</t>
  </si>
  <si>
    <t>13.33</t>
  </si>
  <si>
    <t>12.44</t>
  </si>
  <si>
    <t>16.1</t>
  </si>
  <si>
    <t>AMARILDO FIGUEIREDO DE OLIVEIRA  </t>
  </si>
  <si>
    <t>16.62</t>
  </si>
  <si>
    <t>15.69</t>
  </si>
  <si>
    <t>15.92</t>
  </si>
  <si>
    <t>ABDUL-EPHYR EL EMIR</t>
  </si>
  <si>
    <t>11.33</t>
  </si>
  <si>
    <t>MOACIR BAGAROLLI FILHO  </t>
  </si>
  <si>
    <t>12.11</t>
  </si>
  <si>
    <t>RSC DALMARRY</t>
  </si>
  <si>
    <t>CEI / CEN 1* YOUNG R</t>
  </si>
  <si>
    <t>18.06</t>
  </si>
  <si>
    <t>RAFAELA MOREIRA BARRETO  </t>
  </si>
  <si>
    <t>19.93</t>
  </si>
  <si>
    <t>18.59</t>
  </si>
  <si>
    <t>18.28</t>
  </si>
  <si>
    <t>MEGA</t>
  </si>
  <si>
    <t>18.63</t>
  </si>
  <si>
    <t>18.29</t>
  </si>
  <si>
    <t>17.52</t>
  </si>
  <si>
    <t>MARIANA AMARAL NEVES  </t>
  </si>
  <si>
    <t>17.4</t>
  </si>
  <si>
    <t>FLORINDA UB</t>
  </si>
  <si>
    <t>14.36</t>
  </si>
  <si>
    <t>TIAGO MANETTA B. DE LANA  </t>
  </si>
  <si>
    <t>18.81</t>
  </si>
  <si>
    <t>18.31</t>
  </si>
  <si>
    <t>STRIKE SAHARA</t>
  </si>
  <si>
    <t>17.68</t>
  </si>
  <si>
    <t>ANA FLÁVIA ILKIU  </t>
  </si>
  <si>
    <t>15.27</t>
  </si>
  <si>
    <t>16.55</t>
  </si>
  <si>
    <t>LA MINA NORTEÑA</t>
  </si>
  <si>
    <t>CEI 2* ADULTO</t>
  </si>
  <si>
    <t>LEONARDO DE CARVALHO BARBOSA  </t>
  </si>
  <si>
    <t>19.18</t>
  </si>
  <si>
    <t>AYALLA HNP</t>
  </si>
  <si>
    <t>19.9</t>
  </si>
  <si>
    <t>19.33</t>
  </si>
  <si>
    <t>19.3</t>
  </si>
  <si>
    <t>19.17</t>
  </si>
  <si>
    <t>20.03</t>
  </si>
  <si>
    <t>THIAGO FREITAS MARTINS  </t>
  </si>
  <si>
    <t>20.16</t>
  </si>
  <si>
    <t>RSC NATACHA</t>
  </si>
  <si>
    <t>19.85</t>
  </si>
  <si>
    <t>18.51</t>
  </si>
  <si>
    <t>PEDRO GODINHO  </t>
  </si>
  <si>
    <t>20.25</t>
  </si>
  <si>
    <t>19.88</t>
  </si>
  <si>
    <t>LA BARCA ENDURANCE</t>
  </si>
  <si>
    <t>21.88</t>
  </si>
  <si>
    <t>13.24</t>
  </si>
  <si>
    <t>18.7</t>
  </si>
  <si>
    <t>JOSE CARLOS ALVES  </t>
  </si>
  <si>
    <t>17.33</t>
  </si>
  <si>
    <t>16.52</t>
  </si>
  <si>
    <t>FALBALAH DO BOM VIVER</t>
  </si>
  <si>
    <t>13.61</t>
  </si>
  <si>
    <t>13.01</t>
  </si>
  <si>
    <t>15.94</t>
  </si>
  <si>
    <t>15.26</t>
  </si>
  <si>
    <t>13.12</t>
  </si>
  <si>
    <t>ALESSANDRA RIBEIRO LUCENA  </t>
  </si>
  <si>
    <t>16.79</t>
  </si>
  <si>
    <t>15.74</t>
  </si>
  <si>
    <t>16.46</t>
  </si>
  <si>
    <t>SIR LANCELOT CVV</t>
  </si>
  <si>
    <t>9.29</t>
  </si>
  <si>
    <t>8.97</t>
  </si>
  <si>
    <t>13.39</t>
  </si>
  <si>
    <t>12.21</t>
  </si>
  <si>
    <t>9.15</t>
  </si>
  <si>
    <t>PEDRO STEFANI MARINO  </t>
  </si>
  <si>
    <t>18.34</t>
  </si>
  <si>
    <t>18.02</t>
  </si>
  <si>
    <t>18.83</t>
  </si>
  <si>
    <t>RSC DIXI</t>
  </si>
  <si>
    <t>18.6</t>
  </si>
  <si>
    <t>18.62</t>
  </si>
  <si>
    <t>12.18</t>
  </si>
  <si>
    <t>16.77</t>
  </si>
  <si>
    <t>21.89</t>
  </si>
  <si>
    <t>20.15</t>
  </si>
  <si>
    <t>VERMUTE ENDURANCE</t>
  </si>
  <si>
    <t>16.71</t>
  </si>
  <si>
    <t>MARIANA DAMAZIO RAJÃO  </t>
  </si>
  <si>
    <t>18.77</t>
  </si>
  <si>
    <t>18.11</t>
  </si>
  <si>
    <t>18.42</t>
  </si>
  <si>
    <t>ORBITA HEB</t>
  </si>
  <si>
    <t>19.44</t>
  </si>
  <si>
    <t>THIAGO NASTAS HAIDAR  </t>
  </si>
  <si>
    <t>LUSTAU ENDURANCE</t>
  </si>
  <si>
    <t>DOMINIQUE FREEMAN</t>
  </si>
  <si>
    <t>ROGER HCF</t>
  </si>
  <si>
    <t>FERNANDO GONÇALVES COSTA  </t>
  </si>
  <si>
    <t>18.36</t>
  </si>
  <si>
    <t>GRANADA ENDURANCE</t>
  </si>
  <si>
    <t>20.14</t>
  </si>
  <si>
    <t>FELIPE ROGERIO AVELINO  </t>
  </si>
  <si>
    <t>18.41</t>
  </si>
  <si>
    <t>16.69</t>
  </si>
  <si>
    <t>18.05</t>
  </si>
  <si>
    <t>RSC HAMMER</t>
  </si>
  <si>
    <t>20.78</t>
  </si>
  <si>
    <t>NATHALIA LUCENA DE CASTRO  </t>
  </si>
  <si>
    <t>15.02</t>
  </si>
  <si>
    <t>14.43</t>
  </si>
  <si>
    <t>MAAROUF I CANCHIM</t>
  </si>
  <si>
    <t>CARLOS LUIS C. MAIA  </t>
  </si>
  <si>
    <t>14.87</t>
  </si>
  <si>
    <t>14.39</t>
  </si>
  <si>
    <t>16.73</t>
  </si>
  <si>
    <t>FULVIUS RACH</t>
  </si>
  <si>
    <t>CEI 3* FEI</t>
  </si>
  <si>
    <t>160 km</t>
  </si>
  <si>
    <t>19.58</t>
  </si>
  <si>
    <t>MARIA VITORIA LIBERAL LINS  </t>
  </si>
  <si>
    <t>RSC BURBARA</t>
  </si>
  <si>
    <t>17.17</t>
  </si>
  <si>
    <t>18.48</t>
  </si>
  <si>
    <t>19.21</t>
  </si>
  <si>
    <t>18.49</t>
  </si>
  <si>
    <t>20.32</t>
  </si>
  <si>
    <t>19.24</t>
  </si>
  <si>
    <t>24.92</t>
  </si>
  <si>
    <t>RAFAEL SABINO SALVADOR  </t>
  </si>
  <si>
    <t>S M LA TURCA</t>
  </si>
  <si>
    <t>17.89</t>
  </si>
  <si>
    <t>17.51</t>
  </si>
  <si>
    <t>19.87</t>
  </si>
  <si>
    <t>18.64</t>
  </si>
  <si>
    <t>24.39</t>
  </si>
  <si>
    <t>NEWTON LINS FILHO  </t>
  </si>
  <si>
    <t>18.88</t>
  </si>
  <si>
    <t>19.09</t>
  </si>
  <si>
    <t>QUICK GIRL HEB</t>
  </si>
  <si>
    <t>17.74</t>
  </si>
  <si>
    <t>17.01</t>
  </si>
  <si>
    <t>18.47</t>
  </si>
  <si>
    <t>18.93</t>
  </si>
  <si>
    <t>RODRIGO MOREIRA BARRETO  </t>
  </si>
  <si>
    <t>19.83</t>
  </si>
  <si>
    <t>AVIGNON ENDURANCE</t>
  </si>
  <si>
    <t>18.3</t>
  </si>
  <si>
    <t>19.79</t>
  </si>
  <si>
    <t>17.44</t>
  </si>
  <si>
    <t>21.28</t>
  </si>
  <si>
    <t>ANDRE VIDIZ  </t>
  </si>
  <si>
    <t>18.24</t>
  </si>
  <si>
    <t>18.2</t>
  </si>
  <si>
    <t>NUMISMAT ENDURANCE</t>
  </si>
  <si>
    <t>16.48</t>
  </si>
  <si>
    <t>15.93</t>
  </si>
  <si>
    <t>16.21</t>
  </si>
  <si>
    <t>15.34</t>
  </si>
  <si>
    <t>14.78</t>
  </si>
  <si>
    <t>16.23</t>
  </si>
  <si>
    <t>13.51</t>
  </si>
  <si>
    <t>18.8</t>
  </si>
  <si>
    <t>GABRIELA CARVALHO MOREIRA DE ABREU  </t>
  </si>
  <si>
    <t>17.38</t>
  </si>
  <si>
    <t>AL JABER</t>
  </si>
  <si>
    <t>17.41</t>
  </si>
  <si>
    <t>15.71</t>
  </si>
  <si>
    <t>16.81</t>
  </si>
  <si>
    <t>16.56</t>
  </si>
  <si>
    <t>15.47</t>
  </si>
  <si>
    <t>16.61</t>
  </si>
  <si>
    <t>13.87</t>
  </si>
  <si>
    <t>RODRIGO AZZARI BENEPLACITO  </t>
  </si>
  <si>
    <t>16.98</t>
  </si>
  <si>
    <t>FADEL RACH</t>
  </si>
  <si>
    <t>16.34</t>
  </si>
  <si>
    <t>15.07</t>
  </si>
  <si>
    <t>15.96</t>
  </si>
  <si>
    <t>15.4</t>
  </si>
  <si>
    <t>15.52</t>
  </si>
  <si>
    <t>14.23</t>
  </si>
  <si>
    <t>16.12</t>
  </si>
  <si>
    <t>14.94</t>
  </si>
  <si>
    <t>18.9</t>
  </si>
  <si>
    <t>DANIEL MOURA DORIA GRANDE  </t>
  </si>
  <si>
    <t>THOR HEC</t>
  </si>
  <si>
    <t>17.15</t>
  </si>
  <si>
    <t>18.09</t>
  </si>
  <si>
    <t>17.39</t>
  </si>
  <si>
    <t>18.1</t>
  </si>
  <si>
    <t>17.92</t>
  </si>
  <si>
    <t>16.74</t>
  </si>
  <si>
    <t>17.76</t>
  </si>
  <si>
    <t>19.49</t>
  </si>
  <si>
    <t>19.06</t>
  </si>
  <si>
    <t>RENATO MORAES SALVADOR SILVA  </t>
  </si>
  <si>
    <t>FRONTERA ENDURANCE</t>
  </si>
  <si>
    <t>20.48</t>
  </si>
  <si>
    <t>18.43</t>
  </si>
  <si>
    <t>14.16</t>
  </si>
  <si>
    <t>19.4</t>
  </si>
  <si>
    <t>KARINA CAMARGO ARROYO DOS SANTOS  </t>
  </si>
  <si>
    <t>TEQUILA FGJ</t>
  </si>
  <si>
    <t>17.78</t>
  </si>
  <si>
    <t>el-percurso</t>
  </si>
  <si>
    <t>15.32</t>
  </si>
  <si>
    <t>14.75</t>
  </si>
  <si>
    <t>17.62</t>
  </si>
  <si>
    <t>19.65</t>
  </si>
  <si>
    <t>17.7</t>
  </si>
  <si>
    <t>19.35</t>
  </si>
  <si>
    <t>FELIZARDO COSTA BRANDAO  </t>
  </si>
  <si>
    <t>APOLO AL JAMAAL</t>
  </si>
  <si>
    <t>15.95</t>
  </si>
  <si>
    <t>15.49</t>
  </si>
  <si>
    <t>14.73</t>
  </si>
  <si>
    <t>16.14</t>
  </si>
  <si>
    <t>15.35</t>
  </si>
  <si>
    <t>16.88</t>
  </si>
  <si>
    <t>EDUARDO XAVIER BARRETO  </t>
  </si>
  <si>
    <t>20.04</t>
  </si>
  <si>
    <t>LYAD EL EMIR</t>
  </si>
  <si>
    <t>16.63</t>
  </si>
  <si>
    <t>19.27</t>
  </si>
  <si>
    <t>TELMO JOSE SOUSA GOIS  </t>
  </si>
  <si>
    <t>GIORGIO MOR GAZEK</t>
  </si>
  <si>
    <t>17.73</t>
  </si>
  <si>
    <t>MARCELO PANTEL VIANNA  </t>
  </si>
  <si>
    <t>19.38</t>
  </si>
  <si>
    <t>SHAMARA EL EMIR</t>
  </si>
  <si>
    <t>15.89</t>
  </si>
  <si>
    <t>el - trote</t>
  </si>
  <si>
    <t>ANA CARLA MACIEL  </t>
  </si>
  <si>
    <t>17.97</t>
  </si>
  <si>
    <t>17.64</t>
  </si>
  <si>
    <t>WN PERLA</t>
  </si>
  <si>
    <t>16.13</t>
  </si>
  <si>
    <t>15.64</t>
  </si>
  <si>
    <t>rogerio rodrigues da silveira  </t>
  </si>
  <si>
    <t>17.99</t>
  </si>
  <si>
    <t>17.43</t>
  </si>
  <si>
    <t>17.77</t>
  </si>
  <si>
    <t>SHADALL TORCH HMA</t>
  </si>
  <si>
    <t>15.85</t>
  </si>
  <si>
    <t>14.55</t>
  </si>
  <si>
    <t>17.84</t>
  </si>
  <si>
    <t>LILIAN BUENO GARRUBBO  </t>
  </si>
  <si>
    <t>Juda Hem</t>
  </si>
  <si>
    <t>HIGOR DE MARCHI  </t>
  </si>
  <si>
    <t>17.91</t>
  </si>
  <si>
    <t>17.29</t>
  </si>
  <si>
    <t>SISTERON ENDURANCE</t>
  </si>
  <si>
    <t>BC</t>
  </si>
  <si>
    <t xml:space="preserve">LEO STEINBRUCH </t>
  </si>
  <si>
    <t>CMPLETOU</t>
  </si>
  <si>
    <t>COMPLETOU</t>
  </si>
  <si>
    <t>LEVANTA POEIRA RACH</t>
  </si>
  <si>
    <t>FEI</t>
  </si>
  <si>
    <t>NAC</t>
  </si>
  <si>
    <t>CHRISTINA ROCHA  </t>
  </si>
  <si>
    <t>INFINITY</t>
  </si>
  <si>
    <t>23.03</t>
  </si>
  <si>
    <t>19.99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</si>
</sst>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2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1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21" fontId="0" fillId="33" borderId="10" xfId="0" applyNumberFormat="1" applyFont="1" applyFill="1" applyBorder="1" applyAlignment="1">
      <alignment horizontal="center" wrapText="1"/>
    </xf>
    <xf numFmtId="21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14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21" fontId="9" fillId="33" borderId="12" xfId="0" applyNumberFormat="1" applyFont="1" applyFill="1" applyBorder="1" applyAlignment="1">
      <alignment horizontal="center" wrapText="1"/>
    </xf>
    <xf numFmtId="21" fontId="9" fillId="33" borderId="13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21" fontId="9" fillId="33" borderId="0" xfId="0" applyNumberFormat="1" applyFont="1" applyFill="1" applyAlignment="1">
      <alignment horizontal="center" wrapText="1"/>
    </xf>
    <xf numFmtId="21" fontId="9" fillId="33" borderId="15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34" borderId="19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21" fontId="9" fillId="33" borderId="17" xfId="0" applyNumberFormat="1" applyFont="1" applyFill="1" applyBorder="1" applyAlignment="1">
      <alignment horizontal="center" wrapText="1"/>
    </xf>
    <xf numFmtId="21" fontId="9" fillId="33" borderId="18" xfId="0" applyNumberFormat="1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21" fontId="9" fillId="33" borderId="20" xfId="0" applyNumberFormat="1" applyFont="1" applyFill="1" applyBorder="1" applyAlignment="1">
      <alignment horizontal="center" wrapText="1"/>
    </xf>
    <xf numFmtId="21" fontId="9" fillId="33" borderId="2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9" fillId="33" borderId="22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21" fontId="9" fillId="33" borderId="0" xfId="0" applyNumberFormat="1" applyFont="1" applyFill="1" applyBorder="1" applyAlignment="1">
      <alignment horizontal="center" wrapText="1"/>
    </xf>
    <xf numFmtId="21" fontId="9" fillId="33" borderId="23" xfId="0" applyNumberFormat="1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9" fillId="33" borderId="25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21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0" fillId="33" borderId="15" xfId="0" applyFill="1" applyBorder="1" applyAlignment="1">
      <alignment/>
    </xf>
    <xf numFmtId="0" fontId="9" fillId="33" borderId="14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7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76">
      <selection activeCell="A1" sqref="A1"/>
    </sheetView>
  </sheetViews>
  <sheetFormatPr defaultColWidth="9.140625" defaultRowHeight="15"/>
  <cols>
    <col min="1" max="1" width="33.57421875" style="1" bestFit="1" customWidth="1"/>
    <col min="2" max="2" width="5.00390625" style="1" customWidth="1"/>
    <col min="3" max="3" width="5.28125" style="1" customWidth="1"/>
    <col min="4" max="5" width="8.28125" style="1" customWidth="1"/>
    <col min="6" max="6" width="7.00390625" style="1" customWidth="1"/>
    <col min="7" max="7" width="7.140625" style="1" customWidth="1"/>
    <col min="8" max="8" width="7.00390625" style="1" customWidth="1"/>
    <col min="9" max="9" width="5.421875" style="1" customWidth="1"/>
    <col min="10" max="10" width="4.8515625" style="1" customWidth="1"/>
    <col min="11" max="11" width="7.421875" style="1" customWidth="1"/>
    <col min="12" max="12" width="6.8515625" style="1" customWidth="1"/>
    <col min="13" max="13" width="7.7109375" style="1" customWidth="1"/>
    <col min="14" max="14" width="7.421875" style="1" customWidth="1"/>
    <col min="15" max="15" width="4.7109375" style="1" customWidth="1"/>
    <col min="16" max="16384" width="9.140625" style="1" customWidth="1"/>
  </cols>
  <sheetData>
    <row r="1" ht="18.75">
      <c r="A1" s="68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539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540</v>
      </c>
    </row>
    <row r="8" spans="2:14" ht="24" thickBot="1"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9</v>
      </c>
      <c r="C9" s="29">
        <v>1</v>
      </c>
      <c r="D9" s="29">
        <v>2</v>
      </c>
      <c r="E9" s="30">
        <v>0.20833333333333334</v>
      </c>
      <c r="F9" s="30">
        <v>0.28280092592592593</v>
      </c>
      <c r="G9" s="30">
        <v>0.28435185185185186</v>
      </c>
      <c r="H9" s="30">
        <v>0.001550925925925926</v>
      </c>
      <c r="I9" s="29"/>
      <c r="J9" s="29" t="s">
        <v>541</v>
      </c>
      <c r="K9" s="29" t="s">
        <v>459</v>
      </c>
      <c r="L9" s="29" t="s">
        <v>459</v>
      </c>
      <c r="M9" s="30">
        <v>0.001550925925925926</v>
      </c>
      <c r="N9" s="31">
        <v>0.0004398148148148148</v>
      </c>
    </row>
    <row r="10" spans="1:14" ht="15">
      <c r="A10" s="32" t="s">
        <v>542</v>
      </c>
      <c r="C10" s="28">
        <v>2</v>
      </c>
      <c r="D10" s="28">
        <v>7</v>
      </c>
      <c r="E10" s="33">
        <v>0.31212962962962965</v>
      </c>
      <c r="F10" s="33">
        <v>0.38540509259259265</v>
      </c>
      <c r="G10" s="33">
        <v>0.3871875</v>
      </c>
      <c r="H10" s="33">
        <v>0.0017824074074074072</v>
      </c>
      <c r="I10" s="28"/>
      <c r="J10" s="28" t="s">
        <v>462</v>
      </c>
      <c r="K10" s="28" t="s">
        <v>341</v>
      </c>
      <c r="L10" s="28" t="s">
        <v>207</v>
      </c>
      <c r="M10" s="33">
        <v>0.0033333333333333335</v>
      </c>
      <c r="N10" s="34">
        <v>0.001388888888888889</v>
      </c>
    </row>
    <row r="11" spans="1:14" ht="15">
      <c r="A11" s="32" t="s">
        <v>543</v>
      </c>
      <c r="C11" s="28">
        <v>3</v>
      </c>
      <c r="D11" s="28">
        <v>6</v>
      </c>
      <c r="E11" s="33">
        <v>0.41496527777777775</v>
      </c>
      <c r="F11" s="33">
        <v>0.4753703703703704</v>
      </c>
      <c r="G11" s="33">
        <v>0.4780439814814815</v>
      </c>
      <c r="H11" s="33">
        <v>0.002673611111111111</v>
      </c>
      <c r="I11" s="28"/>
      <c r="J11" s="28" t="s">
        <v>361</v>
      </c>
      <c r="K11" s="28" t="s">
        <v>544</v>
      </c>
      <c r="L11" s="28" t="s">
        <v>545</v>
      </c>
      <c r="M11" s="33">
        <v>0.006006944444444444</v>
      </c>
      <c r="N11" s="34">
        <v>0.001875</v>
      </c>
    </row>
    <row r="12" spans="1:14" ht="15">
      <c r="A12" s="63" t="s">
        <v>546</v>
      </c>
      <c r="C12" s="28">
        <v>4</v>
      </c>
      <c r="D12" s="28">
        <v>4</v>
      </c>
      <c r="E12" s="33">
        <v>0.5127662037037037</v>
      </c>
      <c r="F12" s="33">
        <v>0.5663194444444445</v>
      </c>
      <c r="G12" s="33">
        <v>0.5689583333333333</v>
      </c>
      <c r="H12" s="33">
        <v>0.0026388888888888885</v>
      </c>
      <c r="I12" s="28"/>
      <c r="J12" s="28" t="s">
        <v>334</v>
      </c>
      <c r="K12" s="28" t="s">
        <v>155</v>
      </c>
      <c r="L12" s="28" t="s">
        <v>547</v>
      </c>
      <c r="M12" s="33">
        <v>0.008645833333333333</v>
      </c>
      <c r="N12" s="34">
        <v>0.0011342592592592591</v>
      </c>
    </row>
    <row r="13" spans="1:14" ht="15">
      <c r="A13" s="63"/>
      <c r="B13" s="28"/>
      <c r="C13" s="28">
        <v>5</v>
      </c>
      <c r="D13" s="28">
        <v>2</v>
      </c>
      <c r="E13" s="33">
        <v>0.5967361111111111</v>
      </c>
      <c r="F13" s="33">
        <v>0.6377430555555555</v>
      </c>
      <c r="G13" s="33">
        <v>0.6400578703703704</v>
      </c>
      <c r="H13" s="33">
        <v>0.002314814814814815</v>
      </c>
      <c r="I13" s="28"/>
      <c r="J13" s="28" t="s">
        <v>548</v>
      </c>
      <c r="K13" s="28" t="s">
        <v>549</v>
      </c>
      <c r="L13" s="28" t="s">
        <v>502</v>
      </c>
      <c r="M13" s="33">
        <v>0.010960648148148148</v>
      </c>
      <c r="N13" s="34">
        <v>0.0006597222222222221</v>
      </c>
    </row>
    <row r="14" spans="1:14" ht="15.75" thickBot="1">
      <c r="A14" s="35"/>
      <c r="B14" s="39"/>
      <c r="C14" s="39">
        <v>6</v>
      </c>
      <c r="D14" s="39">
        <v>1</v>
      </c>
      <c r="E14" s="40">
        <v>0.6678356481481482</v>
      </c>
      <c r="F14" s="40">
        <v>0.7012731481481481</v>
      </c>
      <c r="G14" s="40">
        <v>0.7156018518518518</v>
      </c>
      <c r="H14" s="40">
        <v>0.014328703703703703</v>
      </c>
      <c r="I14" s="39"/>
      <c r="J14" s="39" t="s">
        <v>550</v>
      </c>
      <c r="K14" s="39" t="s">
        <v>550</v>
      </c>
      <c r="L14" s="39" t="s">
        <v>546</v>
      </c>
      <c r="M14" s="39"/>
      <c r="N14" s="41">
        <v>0</v>
      </c>
    </row>
    <row r="15" spans="1:2" ht="15.75" thickBot="1">
      <c r="A15" s="76"/>
      <c r="B15" s="76"/>
    </row>
    <row r="16" spans="1:14" ht="15">
      <c r="A16" s="26">
        <v>2</v>
      </c>
      <c r="B16" s="29">
        <v>3</v>
      </c>
      <c r="C16" s="29">
        <v>1</v>
      </c>
      <c r="D16" s="29">
        <v>6</v>
      </c>
      <c r="E16" s="30">
        <v>0.20833333333333334</v>
      </c>
      <c r="F16" s="30">
        <v>0.2836226851851852</v>
      </c>
      <c r="G16" s="30">
        <v>0.28510416666666666</v>
      </c>
      <c r="H16" s="30">
        <v>0.0014814814814814814</v>
      </c>
      <c r="I16" s="29"/>
      <c r="J16" s="29" t="s">
        <v>177</v>
      </c>
      <c r="K16" s="29">
        <v>19</v>
      </c>
      <c r="L16" s="29">
        <v>19</v>
      </c>
      <c r="M16" s="30">
        <v>0.0014814814814814814</v>
      </c>
      <c r="N16" s="31">
        <v>0.0011921296296296296</v>
      </c>
    </row>
    <row r="17" spans="1:14" ht="15">
      <c r="A17" s="32" t="s">
        <v>551</v>
      </c>
      <c r="C17" s="28">
        <v>2</v>
      </c>
      <c r="D17" s="28">
        <v>6</v>
      </c>
      <c r="E17" s="33">
        <v>0.31288194444444445</v>
      </c>
      <c r="F17" s="33">
        <v>0.3857407407407407</v>
      </c>
      <c r="G17" s="33">
        <v>0.3870023148148148</v>
      </c>
      <c r="H17" s="33">
        <v>0.001261574074074074</v>
      </c>
      <c r="I17" s="28"/>
      <c r="J17" s="28" t="s">
        <v>515</v>
      </c>
      <c r="K17" s="28" t="s">
        <v>167</v>
      </c>
      <c r="L17" s="28" t="s">
        <v>247</v>
      </c>
      <c r="M17" s="33">
        <v>0.002743055555555556</v>
      </c>
      <c r="N17" s="34">
        <v>0.0012037037037037038</v>
      </c>
    </row>
    <row r="18" spans="1:14" ht="15">
      <c r="A18" s="32" t="s">
        <v>552</v>
      </c>
      <c r="C18" s="28">
        <v>3</v>
      </c>
      <c r="D18" s="28">
        <v>2</v>
      </c>
      <c r="E18" s="33">
        <v>0.4147800925925926</v>
      </c>
      <c r="F18" s="33">
        <v>0.4753472222222222</v>
      </c>
      <c r="G18" s="33">
        <v>0.4766435185185185</v>
      </c>
      <c r="H18" s="33">
        <v>0.0012962962962962963</v>
      </c>
      <c r="I18" s="28"/>
      <c r="J18" s="28" t="s">
        <v>553</v>
      </c>
      <c r="K18" s="28" t="s">
        <v>554</v>
      </c>
      <c r="L18" s="28" t="s">
        <v>208</v>
      </c>
      <c r="M18" s="33">
        <v>0.004039351851851852</v>
      </c>
      <c r="N18" s="34">
        <v>0.00047453703703703704</v>
      </c>
    </row>
    <row r="19" spans="1:14" ht="15">
      <c r="A19" s="63" t="s">
        <v>219</v>
      </c>
      <c r="C19" s="28">
        <v>4</v>
      </c>
      <c r="D19" s="28">
        <v>2</v>
      </c>
      <c r="E19" s="33">
        <v>0.5113657407407407</v>
      </c>
      <c r="F19" s="33">
        <v>0.5660879629629629</v>
      </c>
      <c r="G19" s="33">
        <v>0.5678587962962963</v>
      </c>
      <c r="H19" s="33">
        <v>0.0017708333333333332</v>
      </c>
      <c r="I19" s="28"/>
      <c r="J19" s="28" t="s">
        <v>112</v>
      </c>
      <c r="K19" s="28" t="s">
        <v>192</v>
      </c>
      <c r="L19" s="28" t="s">
        <v>355</v>
      </c>
      <c r="M19" s="33">
        <v>0.005810185185185186</v>
      </c>
      <c r="N19" s="34">
        <v>3.472222222222222E-05</v>
      </c>
    </row>
    <row r="20" spans="1:14" ht="15">
      <c r="A20" s="63"/>
      <c r="B20" s="67" t="s">
        <v>675</v>
      </c>
      <c r="C20" s="28">
        <v>5</v>
      </c>
      <c r="D20" s="28">
        <v>1</v>
      </c>
      <c r="E20" s="33">
        <v>0.595636574074074</v>
      </c>
      <c r="F20" s="33">
        <v>0.6375694444444444</v>
      </c>
      <c r="G20" s="33">
        <v>0.6393981481481482</v>
      </c>
      <c r="H20" s="33">
        <v>0.0018287037037037037</v>
      </c>
      <c r="I20" s="28"/>
      <c r="J20" s="28" t="s">
        <v>555</v>
      </c>
      <c r="K20" s="28" t="s">
        <v>112</v>
      </c>
      <c r="L20" s="28" t="s">
        <v>556</v>
      </c>
      <c r="M20" s="33">
        <v>0.007638888888888889</v>
      </c>
      <c r="N20" s="34">
        <v>0</v>
      </c>
    </row>
    <row r="21" spans="1:14" ht="15.75" thickBot="1">
      <c r="A21" s="35"/>
      <c r="B21" s="39"/>
      <c r="C21" s="39">
        <v>6</v>
      </c>
      <c r="D21" s="39">
        <v>2</v>
      </c>
      <c r="E21" s="40">
        <v>0.6671759259259259</v>
      </c>
      <c r="F21" s="40">
        <v>0.7013425925925926</v>
      </c>
      <c r="G21" s="40">
        <v>0.7073958333333333</v>
      </c>
      <c r="H21" s="40">
        <v>0.006053240740740741</v>
      </c>
      <c r="I21" s="39"/>
      <c r="J21" s="39" t="s">
        <v>557</v>
      </c>
      <c r="K21" s="39" t="s">
        <v>557</v>
      </c>
      <c r="L21" s="39" t="s">
        <v>219</v>
      </c>
      <c r="M21" s="39"/>
      <c r="N21" s="41">
        <v>6.944444444444444E-05</v>
      </c>
    </row>
    <row r="22" spans="1:2" ht="15.75" thickBot="1">
      <c r="A22" s="76"/>
      <c r="B22" s="76"/>
    </row>
    <row r="23" spans="1:14" ht="15">
      <c r="A23" s="26">
        <v>3</v>
      </c>
      <c r="B23" s="29">
        <v>8</v>
      </c>
      <c r="C23" s="29">
        <v>1</v>
      </c>
      <c r="D23" s="29">
        <v>1</v>
      </c>
      <c r="E23" s="30">
        <v>0.20833333333333334</v>
      </c>
      <c r="F23" s="30">
        <v>0.2826851851851852</v>
      </c>
      <c r="G23" s="30">
        <v>0.28391203703703705</v>
      </c>
      <c r="H23" s="30">
        <v>0.0012268518518518518</v>
      </c>
      <c r="I23" s="29"/>
      <c r="J23" s="29" t="s">
        <v>234</v>
      </c>
      <c r="K23" s="29" t="s">
        <v>463</v>
      </c>
      <c r="L23" s="29" t="s">
        <v>463</v>
      </c>
      <c r="M23" s="30">
        <v>0.0012268518518518518</v>
      </c>
      <c r="N23" s="31">
        <v>0</v>
      </c>
    </row>
    <row r="24" spans="1:14" ht="15">
      <c r="A24" s="32" t="s">
        <v>558</v>
      </c>
      <c r="C24" s="28">
        <v>2</v>
      </c>
      <c r="D24" s="28">
        <v>5</v>
      </c>
      <c r="E24" s="33">
        <v>0.3116898148148148</v>
      </c>
      <c r="F24" s="33">
        <v>0.38538194444444446</v>
      </c>
      <c r="G24" s="33">
        <v>0.3867245370370371</v>
      </c>
      <c r="H24" s="33">
        <v>0.0013425925925925925</v>
      </c>
      <c r="I24" s="28"/>
      <c r="J24" s="28" t="s">
        <v>185</v>
      </c>
      <c r="K24" s="28" t="s">
        <v>559</v>
      </c>
      <c r="L24" s="28" t="s">
        <v>560</v>
      </c>
      <c r="M24" s="33">
        <v>0.0025694444444444445</v>
      </c>
      <c r="N24" s="34">
        <v>0.0009259259259259259</v>
      </c>
    </row>
    <row r="25" spans="1:14" ht="15">
      <c r="A25" s="32" t="s">
        <v>561</v>
      </c>
      <c r="C25" s="28">
        <v>3</v>
      </c>
      <c r="D25" s="28">
        <v>7</v>
      </c>
      <c r="E25" s="33">
        <v>0.4145023148148148</v>
      </c>
      <c r="F25" s="33">
        <v>0.4755671296296296</v>
      </c>
      <c r="G25" s="33">
        <v>0.47820601851851857</v>
      </c>
      <c r="H25" s="33">
        <v>0.0026388888888888885</v>
      </c>
      <c r="I25" s="28"/>
      <c r="J25" s="28" t="s">
        <v>562</v>
      </c>
      <c r="K25" s="28" t="s">
        <v>563</v>
      </c>
      <c r="L25" s="28" t="s">
        <v>564</v>
      </c>
      <c r="M25" s="33">
        <v>0.005208333333333333</v>
      </c>
      <c r="N25" s="34">
        <v>0.0020370370370370373</v>
      </c>
    </row>
    <row r="26" spans="1:14" ht="15">
      <c r="A26" s="63" t="s">
        <v>219</v>
      </c>
      <c r="C26" s="28">
        <v>4</v>
      </c>
      <c r="D26" s="28">
        <v>3</v>
      </c>
      <c r="E26" s="33">
        <v>0.5129282407407407</v>
      </c>
      <c r="F26" s="33">
        <v>0.5660185185185186</v>
      </c>
      <c r="G26" s="33">
        <v>0.5681018518518518</v>
      </c>
      <c r="H26" s="33">
        <v>0.0020833333333333333</v>
      </c>
      <c r="I26" s="28"/>
      <c r="J26" s="28" t="s">
        <v>140</v>
      </c>
      <c r="K26" s="28" t="s">
        <v>559</v>
      </c>
      <c r="L26" s="28" t="s">
        <v>147</v>
      </c>
      <c r="M26" s="33">
        <v>0.007291666666666666</v>
      </c>
      <c r="N26" s="34">
        <v>0.0002777777777777778</v>
      </c>
    </row>
    <row r="27" spans="1:14" ht="15">
      <c r="A27" s="63"/>
      <c r="B27" s="28"/>
      <c r="C27" s="28">
        <v>5</v>
      </c>
      <c r="D27" s="28">
        <v>3</v>
      </c>
      <c r="E27" s="33">
        <v>0.5958796296296297</v>
      </c>
      <c r="F27" s="33">
        <v>0.6375347222222222</v>
      </c>
      <c r="G27" s="33">
        <v>0.6402777777777778</v>
      </c>
      <c r="H27" s="33">
        <v>0.002743055555555556</v>
      </c>
      <c r="I27" s="28"/>
      <c r="J27" s="28" t="s">
        <v>340</v>
      </c>
      <c r="K27" s="28" t="s">
        <v>511</v>
      </c>
      <c r="L27" s="28" t="s">
        <v>138</v>
      </c>
      <c r="M27" s="33">
        <v>0.010034722222222221</v>
      </c>
      <c r="N27" s="34">
        <v>0.0008796296296296296</v>
      </c>
    </row>
    <row r="28" spans="1:14" ht="15.75" thickBot="1">
      <c r="A28" s="35"/>
      <c r="B28" s="39"/>
      <c r="C28" s="39">
        <v>6</v>
      </c>
      <c r="D28" s="39">
        <v>3</v>
      </c>
      <c r="E28" s="40">
        <v>0.6680555555555556</v>
      </c>
      <c r="F28" s="40">
        <v>0.7013888888888888</v>
      </c>
      <c r="G28" s="40">
        <v>0.7137731481481482</v>
      </c>
      <c r="H28" s="40">
        <v>0.01238425925925926</v>
      </c>
      <c r="I28" s="39"/>
      <c r="J28" s="39">
        <v>25</v>
      </c>
      <c r="K28" s="39">
        <v>25</v>
      </c>
      <c r="L28" s="39" t="s">
        <v>219</v>
      </c>
      <c r="M28" s="39"/>
      <c r="N28" s="41">
        <v>0.00011574074074074073</v>
      </c>
    </row>
    <row r="29" spans="1:2" ht="15.75" thickBot="1">
      <c r="A29" s="76"/>
      <c r="B29" s="76"/>
    </row>
    <row r="30" spans="1:14" ht="15">
      <c r="A30" s="26">
        <v>4</v>
      </c>
      <c r="B30" s="29">
        <v>13</v>
      </c>
      <c r="C30" s="29">
        <v>1</v>
      </c>
      <c r="D30" s="29">
        <v>9</v>
      </c>
      <c r="E30" s="30">
        <v>0.20833333333333334</v>
      </c>
      <c r="F30" s="30">
        <v>0.28377314814814814</v>
      </c>
      <c r="G30" s="30">
        <v>0.28537037037037033</v>
      </c>
      <c r="H30" s="30">
        <v>0.001597222222222222</v>
      </c>
      <c r="I30" s="29"/>
      <c r="J30" s="29" t="s">
        <v>462</v>
      </c>
      <c r="K30" s="29" t="s">
        <v>565</v>
      </c>
      <c r="L30" s="29" t="s">
        <v>565</v>
      </c>
      <c r="M30" s="30">
        <v>0.001597222222222222</v>
      </c>
      <c r="N30" s="31">
        <v>0.0014583333333333334</v>
      </c>
    </row>
    <row r="31" spans="1:14" ht="15">
      <c r="A31" s="32" t="s">
        <v>566</v>
      </c>
      <c r="C31" s="28">
        <v>2</v>
      </c>
      <c r="D31" s="28">
        <v>4</v>
      </c>
      <c r="E31" s="33">
        <v>0.3131481481481481</v>
      </c>
      <c r="F31" s="33">
        <v>0.38457175925925924</v>
      </c>
      <c r="G31" s="33">
        <v>0.3865625</v>
      </c>
      <c r="H31" s="33">
        <v>0.001990740740740741</v>
      </c>
      <c r="I31" s="28"/>
      <c r="J31" s="28" t="s">
        <v>567</v>
      </c>
      <c r="K31" s="28" t="s">
        <v>463</v>
      </c>
      <c r="L31" s="28" t="s">
        <v>167</v>
      </c>
      <c r="M31" s="33">
        <v>0.003587962962962963</v>
      </c>
      <c r="N31" s="34">
        <v>0.0007638888888888889</v>
      </c>
    </row>
    <row r="32" spans="1:14" ht="15">
      <c r="A32" s="32" t="s">
        <v>568</v>
      </c>
      <c r="C32" s="28">
        <v>3</v>
      </c>
      <c r="D32" s="28">
        <v>1</v>
      </c>
      <c r="E32" s="33">
        <v>0.41434027777777777</v>
      </c>
      <c r="F32" s="33">
        <v>0.4747106481481482</v>
      </c>
      <c r="G32" s="33">
        <v>0.4761689814814815</v>
      </c>
      <c r="H32" s="33">
        <v>0.0014583333333333334</v>
      </c>
      <c r="I32" s="28"/>
      <c r="J32" s="28" t="s">
        <v>357</v>
      </c>
      <c r="K32" s="28" t="s">
        <v>443</v>
      </c>
      <c r="L32" s="28" t="s">
        <v>181</v>
      </c>
      <c r="M32" s="33">
        <v>0.005046296296296296</v>
      </c>
      <c r="N32" s="34">
        <v>0</v>
      </c>
    </row>
    <row r="33" spans="1:14" ht="15">
      <c r="A33" s="63" t="s">
        <v>363</v>
      </c>
      <c r="C33" s="28">
        <v>4</v>
      </c>
      <c r="D33" s="28">
        <v>1</v>
      </c>
      <c r="E33" s="33">
        <v>0.5108912037037037</v>
      </c>
      <c r="F33" s="33">
        <v>0.5663541666666666</v>
      </c>
      <c r="G33" s="33">
        <v>0.5678240740740741</v>
      </c>
      <c r="H33" s="33">
        <v>0.0014699074074074074</v>
      </c>
      <c r="I33" s="28"/>
      <c r="J33" s="28" t="s">
        <v>220</v>
      </c>
      <c r="K33" s="28" t="s">
        <v>569</v>
      </c>
      <c r="L33" s="28" t="s">
        <v>355</v>
      </c>
      <c r="M33" s="33">
        <v>0.006516203703703704</v>
      </c>
      <c r="N33" s="34">
        <v>0</v>
      </c>
    </row>
    <row r="34" spans="1:14" ht="15">
      <c r="A34" s="63"/>
      <c r="B34" s="28"/>
      <c r="C34" s="28">
        <v>5</v>
      </c>
      <c r="D34" s="28">
        <v>5</v>
      </c>
      <c r="E34" s="33">
        <v>0.5956018518518519</v>
      </c>
      <c r="F34" s="33">
        <v>0.6377083333333333</v>
      </c>
      <c r="G34" s="33">
        <v>0.6433912037037037</v>
      </c>
      <c r="H34" s="33">
        <v>0.00568287037037037</v>
      </c>
      <c r="I34" s="28"/>
      <c r="J34" s="28" t="s">
        <v>570</v>
      </c>
      <c r="K34" s="28" t="s">
        <v>571</v>
      </c>
      <c r="L34" s="28" t="s">
        <v>328</v>
      </c>
      <c r="M34" s="33">
        <v>0.012199074074074072</v>
      </c>
      <c r="N34" s="34">
        <v>0.003993055555555556</v>
      </c>
    </row>
    <row r="35" spans="1:14" ht="15.75" thickBot="1">
      <c r="A35" s="35"/>
      <c r="B35" s="39"/>
      <c r="C35" s="39">
        <v>6</v>
      </c>
      <c r="D35" s="39">
        <v>4</v>
      </c>
      <c r="E35" s="40">
        <v>0.6711689814814815</v>
      </c>
      <c r="F35" s="40">
        <v>0.710324074074074</v>
      </c>
      <c r="G35" s="40">
        <v>0.7212268518518519</v>
      </c>
      <c r="H35" s="40">
        <v>0.010902777777777777</v>
      </c>
      <c r="I35" s="39"/>
      <c r="J35" s="39" t="s">
        <v>572</v>
      </c>
      <c r="K35" s="39" t="s">
        <v>572</v>
      </c>
      <c r="L35" s="39" t="s">
        <v>363</v>
      </c>
      <c r="M35" s="39"/>
      <c r="N35" s="41">
        <v>0.009050925925925926</v>
      </c>
    </row>
    <row r="36" spans="1:2" ht="15.75" thickBot="1">
      <c r="A36" s="76"/>
      <c r="B36" s="76"/>
    </row>
    <row r="37" spans="1:14" ht="15">
      <c r="A37" s="26">
        <v>5</v>
      </c>
      <c r="B37" s="29">
        <v>6</v>
      </c>
      <c r="C37" s="29">
        <v>1</v>
      </c>
      <c r="D37" s="29">
        <v>14</v>
      </c>
      <c r="E37" s="30">
        <v>0.20833333333333334</v>
      </c>
      <c r="F37" s="30">
        <v>0.28596064814814814</v>
      </c>
      <c r="G37" s="30">
        <v>0.2886226851851852</v>
      </c>
      <c r="H37" s="30">
        <v>0.0026620370370370374</v>
      </c>
      <c r="I37" s="29"/>
      <c r="J37" s="29" t="s">
        <v>97</v>
      </c>
      <c r="K37" s="29" t="s">
        <v>113</v>
      </c>
      <c r="L37" s="29" t="s">
        <v>113</v>
      </c>
      <c r="M37" s="30">
        <v>0.0026620370370370374</v>
      </c>
      <c r="N37" s="31">
        <v>0.004710648148148148</v>
      </c>
    </row>
    <row r="38" spans="1:14" ht="15">
      <c r="A38" s="32" t="s">
        <v>573</v>
      </c>
      <c r="C38" s="28">
        <v>2</v>
      </c>
      <c r="D38" s="28">
        <v>12</v>
      </c>
      <c r="E38" s="33">
        <v>0.3164004629629629</v>
      </c>
      <c r="F38" s="33">
        <v>0.3917939814814815</v>
      </c>
      <c r="G38" s="33">
        <v>0.3940856481481481</v>
      </c>
      <c r="H38" s="33">
        <v>0.0022916666666666667</v>
      </c>
      <c r="I38" s="28"/>
      <c r="J38" s="28" t="s">
        <v>97</v>
      </c>
      <c r="K38" s="28" t="s">
        <v>574</v>
      </c>
      <c r="L38" s="28" t="s">
        <v>575</v>
      </c>
      <c r="M38" s="33">
        <v>0.004953703703703704</v>
      </c>
      <c r="N38" s="34">
        <v>0.008287037037037037</v>
      </c>
    </row>
    <row r="39" spans="1:14" ht="15">
      <c r="A39" s="32" t="s">
        <v>576</v>
      </c>
      <c r="C39" s="28">
        <v>3</v>
      </c>
      <c r="D39" s="28">
        <v>12</v>
      </c>
      <c r="E39" s="33">
        <v>0.42186342592592596</v>
      </c>
      <c r="F39" s="33">
        <v>0.4876157407407407</v>
      </c>
      <c r="G39" s="33">
        <v>0.4898611111111111</v>
      </c>
      <c r="H39" s="33">
        <v>0.0022453703703703702</v>
      </c>
      <c r="I39" s="28"/>
      <c r="J39" s="28" t="s">
        <v>577</v>
      </c>
      <c r="K39" s="28" t="s">
        <v>578</v>
      </c>
      <c r="L39" s="28" t="s">
        <v>443</v>
      </c>
      <c r="M39" s="33">
        <v>0.007199074074074074</v>
      </c>
      <c r="N39" s="34">
        <v>0.013692129629629629</v>
      </c>
    </row>
    <row r="40" spans="1:14" ht="15">
      <c r="A40" s="63" t="s">
        <v>579</v>
      </c>
      <c r="C40" s="28">
        <v>4</v>
      </c>
      <c r="D40" s="28">
        <v>10</v>
      </c>
      <c r="E40" s="33">
        <v>0.5245833333333333</v>
      </c>
      <c r="F40" s="33">
        <v>0.5924884259259259</v>
      </c>
      <c r="G40" s="33">
        <v>0.5950578703703704</v>
      </c>
      <c r="H40" s="33">
        <v>0.0025694444444444445</v>
      </c>
      <c r="I40" s="28"/>
      <c r="J40" s="28" t="s">
        <v>580</v>
      </c>
      <c r="K40" s="28" t="s">
        <v>581</v>
      </c>
      <c r="L40" s="28" t="s">
        <v>204</v>
      </c>
      <c r="M40" s="33">
        <v>0.009768518518518518</v>
      </c>
      <c r="N40" s="34">
        <v>0.027233796296296298</v>
      </c>
    </row>
    <row r="41" spans="1:14" ht="15">
      <c r="A41" s="63"/>
      <c r="B41" s="28"/>
      <c r="C41" s="28">
        <v>5</v>
      </c>
      <c r="D41" s="28">
        <v>9</v>
      </c>
      <c r="E41" s="33">
        <v>0.6228356481481482</v>
      </c>
      <c r="F41" s="33">
        <v>0.6741898148148149</v>
      </c>
      <c r="G41" s="33">
        <v>0.6760532407407407</v>
      </c>
      <c r="H41" s="33">
        <v>0.0018634259259259261</v>
      </c>
      <c r="I41" s="28"/>
      <c r="J41" s="28" t="s">
        <v>582</v>
      </c>
      <c r="K41" s="28" t="s">
        <v>202</v>
      </c>
      <c r="L41" s="28" t="s">
        <v>123</v>
      </c>
      <c r="M41" s="33">
        <v>0.011631944444444445</v>
      </c>
      <c r="N41" s="34">
        <v>0.03665509259259259</v>
      </c>
    </row>
    <row r="42" spans="1:14" ht="15.75" thickBot="1">
      <c r="A42" s="35"/>
      <c r="B42" s="39"/>
      <c r="C42" s="39">
        <v>6</v>
      </c>
      <c r="D42" s="39">
        <v>5</v>
      </c>
      <c r="E42" s="40">
        <v>0.7038310185185185</v>
      </c>
      <c r="F42" s="40">
        <v>0.7654976851851852</v>
      </c>
      <c r="G42" s="40">
        <v>0.7692013888888889</v>
      </c>
      <c r="H42" s="40">
        <v>0.0037037037037037034</v>
      </c>
      <c r="I42" s="39"/>
      <c r="J42" s="39" t="s">
        <v>583</v>
      </c>
      <c r="K42" s="39" t="s">
        <v>583</v>
      </c>
      <c r="L42" s="39" t="s">
        <v>579</v>
      </c>
      <c r="M42" s="39"/>
      <c r="N42" s="41">
        <v>0.06422453703703704</v>
      </c>
    </row>
    <row r="43" spans="1:2" ht="15.75" thickBot="1">
      <c r="A43" s="76"/>
      <c r="B43" s="76"/>
    </row>
    <row r="44" spans="1:14" ht="15">
      <c r="A44" s="26">
        <v>6</v>
      </c>
      <c r="B44" s="29">
        <v>2</v>
      </c>
      <c r="C44" s="29">
        <v>1</v>
      </c>
      <c r="D44" s="29">
        <v>12</v>
      </c>
      <c r="E44" s="30">
        <v>0.20833333333333334</v>
      </c>
      <c r="F44" s="30">
        <v>0.2843981481481482</v>
      </c>
      <c r="G44" s="30">
        <v>0.2859143518518518</v>
      </c>
      <c r="H44" s="30">
        <v>0.0015162037037037036</v>
      </c>
      <c r="I44" s="29"/>
      <c r="J44" s="29" t="s">
        <v>464</v>
      </c>
      <c r="K44" s="29" t="s">
        <v>584</v>
      </c>
      <c r="L44" s="29" t="s">
        <v>584</v>
      </c>
      <c r="M44" s="30">
        <v>0.0015162037037037036</v>
      </c>
      <c r="N44" s="31">
        <v>0.002002314814814815</v>
      </c>
    </row>
    <row r="45" spans="1:14" ht="15">
      <c r="A45" s="32" t="s">
        <v>585</v>
      </c>
      <c r="C45" s="28">
        <v>2</v>
      </c>
      <c r="D45" s="28">
        <v>13</v>
      </c>
      <c r="E45" s="33">
        <v>0.3136921296296296</v>
      </c>
      <c r="F45" s="33">
        <v>0.3923148148148148</v>
      </c>
      <c r="G45" s="33">
        <v>0.3951967592592593</v>
      </c>
      <c r="H45" s="33">
        <v>0.0028819444444444444</v>
      </c>
      <c r="I45" s="28"/>
      <c r="J45" s="28" t="s">
        <v>499</v>
      </c>
      <c r="K45" s="28" t="s">
        <v>586</v>
      </c>
      <c r="L45" s="28" t="s">
        <v>365</v>
      </c>
      <c r="M45" s="33">
        <v>0.004398148148148148</v>
      </c>
      <c r="N45" s="34">
        <v>0.009398148148148149</v>
      </c>
    </row>
    <row r="46" spans="1:14" ht="15">
      <c r="A46" s="32" t="s">
        <v>587</v>
      </c>
      <c r="C46" s="28">
        <v>3</v>
      </c>
      <c r="D46" s="28">
        <v>13</v>
      </c>
      <c r="E46" s="33">
        <v>0.422974537037037</v>
      </c>
      <c r="F46" s="33">
        <v>0.48762731481481486</v>
      </c>
      <c r="G46" s="33">
        <v>0.49126157407407406</v>
      </c>
      <c r="H46" s="33">
        <v>0.0036342592592592594</v>
      </c>
      <c r="I46" s="28"/>
      <c r="J46" s="28" t="s">
        <v>298</v>
      </c>
      <c r="K46" s="28" t="s">
        <v>129</v>
      </c>
      <c r="L46" s="28" t="s">
        <v>588</v>
      </c>
      <c r="M46" s="33">
        <v>0.008032407407407407</v>
      </c>
      <c r="N46" s="34">
        <v>0.015092592592592593</v>
      </c>
    </row>
    <row r="47" spans="1:14" ht="15">
      <c r="A47" s="63" t="s">
        <v>579</v>
      </c>
      <c r="C47" s="28">
        <v>4</v>
      </c>
      <c r="D47" s="28">
        <v>11</v>
      </c>
      <c r="E47" s="33">
        <v>0.5259837962962963</v>
      </c>
      <c r="F47" s="33">
        <v>0.5923032407407408</v>
      </c>
      <c r="G47" s="33">
        <v>0.5960416666666667</v>
      </c>
      <c r="H47" s="33">
        <v>0.0037384259259259263</v>
      </c>
      <c r="I47" s="28"/>
      <c r="J47" s="28" t="s">
        <v>589</v>
      </c>
      <c r="K47" s="28" t="s">
        <v>535</v>
      </c>
      <c r="L47" s="28" t="s">
        <v>590</v>
      </c>
      <c r="M47" s="33">
        <v>0.011770833333333333</v>
      </c>
      <c r="N47" s="34">
        <v>0.02821759259259259</v>
      </c>
    </row>
    <row r="48" spans="1:14" ht="15">
      <c r="A48" s="63"/>
      <c r="B48" s="28"/>
      <c r="C48" s="28">
        <v>5</v>
      </c>
      <c r="D48" s="28">
        <v>10</v>
      </c>
      <c r="E48" s="33">
        <v>0.6238194444444444</v>
      </c>
      <c r="F48" s="33">
        <v>0.6741550925925925</v>
      </c>
      <c r="G48" s="33">
        <v>0.6776736111111111</v>
      </c>
      <c r="H48" s="33">
        <v>0.0035185185185185185</v>
      </c>
      <c r="I48" s="28"/>
      <c r="J48" s="28" t="s">
        <v>591</v>
      </c>
      <c r="K48" s="28" t="s">
        <v>592</v>
      </c>
      <c r="L48" s="28" t="s">
        <v>593</v>
      </c>
      <c r="M48" s="33">
        <v>0.01528935185185185</v>
      </c>
      <c r="N48" s="34">
        <v>0.03827546296296296</v>
      </c>
    </row>
    <row r="49" spans="1:14" ht="15.75" thickBot="1">
      <c r="A49" s="35"/>
      <c r="B49" s="39"/>
      <c r="C49" s="39">
        <v>6</v>
      </c>
      <c r="D49" s="39">
        <v>6</v>
      </c>
      <c r="E49" s="40">
        <v>0.7054513888888888</v>
      </c>
      <c r="F49" s="40">
        <v>0.7655208333333333</v>
      </c>
      <c r="G49" s="40">
        <v>0.7691087962962962</v>
      </c>
      <c r="H49" s="40">
        <v>0.003587962962962963</v>
      </c>
      <c r="I49" s="39"/>
      <c r="J49" s="39" t="s">
        <v>594</v>
      </c>
      <c r="K49" s="39" t="s">
        <v>594</v>
      </c>
      <c r="L49" s="39" t="s">
        <v>579</v>
      </c>
      <c r="M49" s="39"/>
      <c r="N49" s="41">
        <v>0.06424768518518519</v>
      </c>
    </row>
    <row r="50" spans="1:2" ht="15.75" thickBot="1">
      <c r="A50" s="76"/>
      <c r="B50" s="76"/>
    </row>
    <row r="51" spans="1:14" ht="15">
      <c r="A51" s="26">
        <v>7</v>
      </c>
      <c r="B51" s="29">
        <v>15</v>
      </c>
      <c r="C51" s="29">
        <v>1</v>
      </c>
      <c r="D51" s="29">
        <v>15</v>
      </c>
      <c r="E51" s="30">
        <v>0.20833333333333334</v>
      </c>
      <c r="F51" s="30">
        <v>0.2854050925925926</v>
      </c>
      <c r="G51" s="30">
        <v>0.2887962962962963</v>
      </c>
      <c r="H51" s="30">
        <v>0.0033912037037037036</v>
      </c>
      <c r="I51" s="29"/>
      <c r="J51" s="29" t="s">
        <v>227</v>
      </c>
      <c r="K51" s="29" t="s">
        <v>370</v>
      </c>
      <c r="L51" s="29" t="s">
        <v>370</v>
      </c>
      <c r="M51" s="30">
        <v>0.0033912037037037036</v>
      </c>
      <c r="N51" s="31">
        <v>0.004884259259259259</v>
      </c>
    </row>
    <row r="52" spans="1:14" ht="15">
      <c r="A52" s="32" t="s">
        <v>595</v>
      </c>
      <c r="C52" s="28">
        <v>2</v>
      </c>
      <c r="D52" s="28">
        <v>18</v>
      </c>
      <c r="E52" s="33">
        <v>0.31657407407407406</v>
      </c>
      <c r="F52" s="33">
        <v>0.395</v>
      </c>
      <c r="G52" s="33">
        <v>0.39998842592592593</v>
      </c>
      <c r="H52" s="33">
        <v>0.0049884259259259265</v>
      </c>
      <c r="I52" s="28"/>
      <c r="J52" s="28" t="s">
        <v>435</v>
      </c>
      <c r="K52" s="28" t="s">
        <v>596</v>
      </c>
      <c r="L52" s="28" t="s">
        <v>379</v>
      </c>
      <c r="M52" s="33">
        <v>0.00837962962962963</v>
      </c>
      <c r="N52" s="34">
        <v>0.014189814814814815</v>
      </c>
    </row>
    <row r="53" spans="1:14" ht="15">
      <c r="A53" s="32" t="s">
        <v>597</v>
      </c>
      <c r="C53" s="28">
        <v>3</v>
      </c>
      <c r="D53" s="28">
        <v>15</v>
      </c>
      <c r="E53" s="33">
        <v>0.4277662037037037</v>
      </c>
      <c r="F53" s="33">
        <v>0.4940625</v>
      </c>
      <c r="G53" s="33">
        <v>0.4996412037037037</v>
      </c>
      <c r="H53" s="33">
        <v>0.005578703703703704</v>
      </c>
      <c r="I53" s="28"/>
      <c r="J53" s="28" t="s">
        <v>598</v>
      </c>
      <c r="K53" s="28" t="s">
        <v>599</v>
      </c>
      <c r="L53" s="28" t="s">
        <v>488</v>
      </c>
      <c r="M53" s="33">
        <v>0.013958333333333335</v>
      </c>
      <c r="N53" s="34">
        <v>0.023472222222222217</v>
      </c>
    </row>
    <row r="54" spans="1:14" ht="15">
      <c r="A54" s="63" t="s">
        <v>600</v>
      </c>
      <c r="C54" s="28">
        <v>4</v>
      </c>
      <c r="D54" s="28">
        <v>12</v>
      </c>
      <c r="E54" s="33">
        <v>0.5343634259259259</v>
      </c>
      <c r="F54" s="33">
        <v>0.5972106481481482</v>
      </c>
      <c r="G54" s="33">
        <v>0.6019907407407408</v>
      </c>
      <c r="H54" s="33">
        <v>0.004780092592592592</v>
      </c>
      <c r="I54" s="28"/>
      <c r="J54" s="28" t="s">
        <v>266</v>
      </c>
      <c r="K54" s="28" t="s">
        <v>601</v>
      </c>
      <c r="L54" s="28" t="s">
        <v>577</v>
      </c>
      <c r="M54" s="33">
        <v>0.018738425925925926</v>
      </c>
      <c r="N54" s="34">
        <v>0.03416666666666667</v>
      </c>
    </row>
    <row r="55" spans="1:14" ht="15">
      <c r="A55" s="63"/>
      <c r="B55" s="28"/>
      <c r="C55" s="28">
        <v>5</v>
      </c>
      <c r="D55" s="28">
        <v>11</v>
      </c>
      <c r="E55" s="33">
        <v>0.6297685185185186</v>
      </c>
      <c r="F55" s="33">
        <v>0.6834606481481482</v>
      </c>
      <c r="G55" s="33">
        <v>0.6883449074074074</v>
      </c>
      <c r="H55" s="33">
        <v>0.004884259259259259</v>
      </c>
      <c r="I55" s="28"/>
      <c r="J55" s="28" t="s">
        <v>602</v>
      </c>
      <c r="K55" s="28" t="s">
        <v>603</v>
      </c>
      <c r="L55" s="28" t="s">
        <v>604</v>
      </c>
      <c r="M55" s="33">
        <v>0.023622685185185188</v>
      </c>
      <c r="N55" s="34">
        <v>0.04894675925925926</v>
      </c>
    </row>
    <row r="56" spans="1:14" ht="15.75" thickBot="1">
      <c r="A56" s="35"/>
      <c r="B56" s="39"/>
      <c r="C56" s="39">
        <v>6</v>
      </c>
      <c r="D56" s="39">
        <v>7</v>
      </c>
      <c r="E56" s="40">
        <v>0.7161226851851853</v>
      </c>
      <c r="F56" s="40">
        <v>0.7719097222222223</v>
      </c>
      <c r="G56" s="40">
        <v>0.779363425925926</v>
      </c>
      <c r="H56" s="40">
        <v>0.007453703703703703</v>
      </c>
      <c r="I56" s="39"/>
      <c r="J56" s="39" t="s">
        <v>605</v>
      </c>
      <c r="K56" s="39" t="s">
        <v>605</v>
      </c>
      <c r="L56" s="39" t="s">
        <v>600</v>
      </c>
      <c r="M56" s="39"/>
      <c r="N56" s="41">
        <v>0.07063657407407407</v>
      </c>
    </row>
    <row r="57" spans="1:2" ht="15.75" thickBot="1">
      <c r="A57" s="76"/>
      <c r="B57" s="76"/>
    </row>
    <row r="58" spans="1:14" ht="15">
      <c r="A58" s="26" t="s">
        <v>149</v>
      </c>
      <c r="B58" s="29">
        <v>19</v>
      </c>
      <c r="C58" s="29">
        <v>1</v>
      </c>
      <c r="D58" s="29">
        <v>5</v>
      </c>
      <c r="E58" s="30">
        <v>0.20833333333333334</v>
      </c>
      <c r="F58" s="30">
        <v>0.28275462962962966</v>
      </c>
      <c r="G58" s="30">
        <v>0.285474537037037</v>
      </c>
      <c r="H58" s="30">
        <v>0.0027199074074074074</v>
      </c>
      <c r="I58" s="29"/>
      <c r="J58" s="29" t="s">
        <v>148</v>
      </c>
      <c r="K58" s="29" t="s">
        <v>606</v>
      </c>
      <c r="L58" s="29" t="s">
        <v>606</v>
      </c>
      <c r="M58" s="30">
        <v>0.0027199074074074074</v>
      </c>
      <c r="N58" s="31">
        <v>0.0015625</v>
      </c>
    </row>
    <row r="59" spans="1:14" ht="15">
      <c r="A59" s="32" t="s">
        <v>607</v>
      </c>
      <c r="C59" s="28">
        <v>2</v>
      </c>
      <c r="D59" s="28">
        <v>5</v>
      </c>
      <c r="E59" s="33">
        <v>0.3132523148148148</v>
      </c>
      <c r="F59" s="33">
        <v>0.38633101851851853</v>
      </c>
      <c r="G59" s="33">
        <v>0.3892708333333333</v>
      </c>
      <c r="H59" s="33">
        <v>0.002939814814814815</v>
      </c>
      <c r="I59" s="28"/>
      <c r="J59" s="28" t="s">
        <v>109</v>
      </c>
      <c r="K59" s="28" t="s">
        <v>556</v>
      </c>
      <c r="L59" s="28" t="s">
        <v>511</v>
      </c>
      <c r="M59" s="33">
        <v>0.005659722222222222</v>
      </c>
      <c r="N59" s="34">
        <v>0.003472222222222222</v>
      </c>
    </row>
    <row r="60" spans="1:14" ht="15">
      <c r="A60" s="32" t="s">
        <v>608</v>
      </c>
      <c r="C60" s="28">
        <v>3</v>
      </c>
      <c r="D60" s="28">
        <v>5</v>
      </c>
      <c r="E60" s="33">
        <v>0.41704861111111113</v>
      </c>
      <c r="F60" s="33">
        <v>0.47653935185185187</v>
      </c>
      <c r="G60" s="33">
        <v>0.48020833333333335</v>
      </c>
      <c r="H60" s="33">
        <v>0.0036689814814814814</v>
      </c>
      <c r="I60" s="28"/>
      <c r="J60" s="28" t="s">
        <v>335</v>
      </c>
      <c r="K60" s="28" t="s">
        <v>609</v>
      </c>
      <c r="L60" s="28" t="s">
        <v>569</v>
      </c>
      <c r="M60" s="33">
        <v>0.009328703703703704</v>
      </c>
      <c r="N60" s="34">
        <v>0.004039351851851852</v>
      </c>
    </row>
    <row r="61" spans="1:14" ht="15">
      <c r="A61" s="63" t="s">
        <v>160</v>
      </c>
      <c r="C61" s="28">
        <v>4</v>
      </c>
      <c r="D61" s="28">
        <v>5</v>
      </c>
      <c r="E61" s="33">
        <v>0.5149305555555556</v>
      </c>
      <c r="F61" s="33">
        <v>0.5725231481481482</v>
      </c>
      <c r="G61" s="33">
        <v>0.5748148148148148</v>
      </c>
      <c r="H61" s="33">
        <v>0.0022916666666666667</v>
      </c>
      <c r="I61" s="28"/>
      <c r="J61" s="28" t="s">
        <v>610</v>
      </c>
      <c r="K61" s="28" t="s">
        <v>611</v>
      </c>
      <c r="L61" s="28" t="s">
        <v>612</v>
      </c>
      <c r="M61" s="33">
        <v>0.011620370370370371</v>
      </c>
      <c r="N61" s="34">
        <v>0.006990740740740741</v>
      </c>
    </row>
    <row r="62" spans="1:14" ht="15">
      <c r="A62" s="63"/>
      <c r="B62" s="28"/>
      <c r="C62" s="28">
        <v>5</v>
      </c>
      <c r="D62" s="28">
        <v>5</v>
      </c>
      <c r="E62" s="33">
        <v>0.6025925925925926</v>
      </c>
      <c r="F62" s="33">
        <v>0.6471180555555556</v>
      </c>
      <c r="G62" s="33">
        <v>0.6519212962962962</v>
      </c>
      <c r="H62" s="33">
        <v>0.004803240740740741</v>
      </c>
      <c r="I62" s="28"/>
      <c r="J62" s="28" t="s">
        <v>363</v>
      </c>
      <c r="K62" s="28" t="s">
        <v>354</v>
      </c>
      <c r="L62" s="28" t="s">
        <v>613</v>
      </c>
      <c r="M62" s="33">
        <v>0.01642361111111111</v>
      </c>
      <c r="N62" s="34">
        <v>0.01252314814814815</v>
      </c>
    </row>
    <row r="63" spans="1:14" ht="15.75" thickBot="1">
      <c r="A63" s="35"/>
      <c r="B63" s="39"/>
      <c r="C63" s="39">
        <v>6</v>
      </c>
      <c r="D63" s="39" t="s">
        <v>157</v>
      </c>
      <c r="E63" s="40">
        <v>0.6796990740740741</v>
      </c>
      <c r="F63" s="40">
        <v>0.7294907407407408</v>
      </c>
      <c r="G63" s="40">
        <v>0.7360069444444445</v>
      </c>
      <c r="H63" s="40">
        <v>0.006516203703703704</v>
      </c>
      <c r="I63" s="39"/>
      <c r="J63" s="39" t="s">
        <v>614</v>
      </c>
      <c r="K63" s="39" t="s">
        <v>614</v>
      </c>
      <c r="L63" s="39" t="s">
        <v>615</v>
      </c>
      <c r="M63" s="39"/>
      <c r="N63" s="41">
        <v>0.02821759259259259</v>
      </c>
    </row>
    <row r="64" spans="1:2" ht="15.75" thickBot="1">
      <c r="A64" s="76"/>
      <c r="B64" s="76"/>
    </row>
    <row r="65" spans="1:14" ht="15">
      <c r="A65" s="26" t="s">
        <v>149</v>
      </c>
      <c r="B65" s="29">
        <v>18</v>
      </c>
      <c r="C65" s="29">
        <v>1</v>
      </c>
      <c r="D65" s="29">
        <v>3</v>
      </c>
      <c r="E65" s="30">
        <v>0.20833333333333334</v>
      </c>
      <c r="F65" s="30">
        <v>0.2831712962962963</v>
      </c>
      <c r="G65" s="30">
        <v>0.2848611111111111</v>
      </c>
      <c r="H65" s="30">
        <v>0.001689814814814815</v>
      </c>
      <c r="I65" s="29"/>
      <c r="J65" s="29" t="s">
        <v>616</v>
      </c>
      <c r="K65" s="29" t="s">
        <v>617</v>
      </c>
      <c r="L65" s="29" t="s">
        <v>617</v>
      </c>
      <c r="M65" s="30">
        <v>0.001689814814814815</v>
      </c>
      <c r="N65" s="31">
        <v>0.0009490740740740741</v>
      </c>
    </row>
    <row r="66" spans="1:14" ht="15">
      <c r="A66" s="32" t="s">
        <v>618</v>
      </c>
      <c r="C66" s="28">
        <v>2</v>
      </c>
      <c r="D66" s="28">
        <v>5</v>
      </c>
      <c r="E66" s="33">
        <v>0.31263888888888886</v>
      </c>
      <c r="F66" s="33">
        <v>0.385474537037037</v>
      </c>
      <c r="G66" s="33">
        <v>0.38814814814814813</v>
      </c>
      <c r="H66" s="33">
        <v>0.002673611111111111</v>
      </c>
      <c r="I66" s="28"/>
      <c r="J66" s="28" t="s">
        <v>334</v>
      </c>
      <c r="K66" s="28" t="s">
        <v>211</v>
      </c>
      <c r="L66" s="28" t="s">
        <v>337</v>
      </c>
      <c r="M66" s="33">
        <v>0.004363425925925926</v>
      </c>
      <c r="N66" s="34">
        <v>0.002349537037037037</v>
      </c>
    </row>
    <row r="67" spans="1:14" ht="15">
      <c r="A67" s="32" t="s">
        <v>619</v>
      </c>
      <c r="C67" s="28">
        <v>3</v>
      </c>
      <c r="D67" s="28">
        <v>3</v>
      </c>
      <c r="E67" s="33">
        <v>0.415925925925926</v>
      </c>
      <c r="F67" s="33">
        <v>0.47378472222222223</v>
      </c>
      <c r="G67" s="33">
        <v>0.47693287037037035</v>
      </c>
      <c r="H67" s="33">
        <v>0.003148148148148148</v>
      </c>
      <c r="I67" s="28"/>
      <c r="J67" s="28" t="s">
        <v>363</v>
      </c>
      <c r="K67" s="28" t="s">
        <v>615</v>
      </c>
      <c r="L67" s="28" t="s">
        <v>138</v>
      </c>
      <c r="M67" s="33">
        <v>0.007511574074074074</v>
      </c>
      <c r="N67" s="34">
        <v>0.0007638888888888889</v>
      </c>
    </row>
    <row r="68" spans="1:14" ht="15">
      <c r="A68" s="63" t="s">
        <v>257</v>
      </c>
      <c r="C68" s="28">
        <v>4</v>
      </c>
      <c r="D68" s="28">
        <v>5</v>
      </c>
      <c r="E68" s="33">
        <v>0.5116550925925926</v>
      </c>
      <c r="F68" s="33">
        <v>0.5652314814814815</v>
      </c>
      <c r="G68" s="33">
        <v>0.5691666666666667</v>
      </c>
      <c r="H68" s="33">
        <v>0.003935185185185186</v>
      </c>
      <c r="I68" s="28"/>
      <c r="J68" s="28" t="s">
        <v>515</v>
      </c>
      <c r="K68" s="28" t="s">
        <v>512</v>
      </c>
      <c r="L68" s="28" t="s">
        <v>545</v>
      </c>
      <c r="M68" s="33">
        <v>0.01144675925925926</v>
      </c>
      <c r="N68" s="34">
        <v>0.0013425925925925925</v>
      </c>
    </row>
    <row r="69" spans="1:14" ht="15">
      <c r="A69" s="63"/>
      <c r="B69" s="28"/>
      <c r="C69" s="28">
        <v>5</v>
      </c>
      <c r="D69" s="28">
        <v>4</v>
      </c>
      <c r="E69" s="33">
        <v>0.5969444444444444</v>
      </c>
      <c r="F69" s="33">
        <v>0.6376273148148148</v>
      </c>
      <c r="G69" s="33">
        <v>0.6428356481481482</v>
      </c>
      <c r="H69" s="33">
        <v>0.005208333333333333</v>
      </c>
      <c r="I69" s="28"/>
      <c r="J69" s="28" t="s">
        <v>620</v>
      </c>
      <c r="K69" s="28" t="s">
        <v>113</v>
      </c>
      <c r="L69" s="28" t="s">
        <v>621</v>
      </c>
      <c r="M69" s="33">
        <v>0.016655092592592593</v>
      </c>
      <c r="N69" s="34">
        <v>0.0034375</v>
      </c>
    </row>
    <row r="70" spans="1:14" ht="15.75" thickBot="1">
      <c r="A70" s="35"/>
      <c r="B70" s="39"/>
      <c r="C70" s="39">
        <v>6</v>
      </c>
      <c r="D70" s="39" t="s">
        <v>157</v>
      </c>
      <c r="E70" s="40">
        <v>0.670613425925926</v>
      </c>
      <c r="F70" s="40">
        <v>0.7294560185185185</v>
      </c>
      <c r="G70" s="40">
        <v>0.7495833333333333</v>
      </c>
      <c r="H70" s="40">
        <v>0.020127314814814817</v>
      </c>
      <c r="I70" s="39"/>
      <c r="J70" s="39" t="s">
        <v>622</v>
      </c>
      <c r="K70" s="39" t="s">
        <v>622</v>
      </c>
      <c r="L70" s="39" t="s">
        <v>615</v>
      </c>
      <c r="M70" s="39"/>
      <c r="N70" s="41">
        <v>0.028182870370370372</v>
      </c>
    </row>
    <row r="71" spans="1:2" ht="15.75" thickBot="1">
      <c r="A71" s="76"/>
      <c r="B71" s="76"/>
    </row>
    <row r="72" spans="1:14" ht="15">
      <c r="A72" s="26" t="s">
        <v>149</v>
      </c>
      <c r="B72" s="29">
        <v>1</v>
      </c>
      <c r="C72" s="29">
        <v>1</v>
      </c>
      <c r="D72" s="29">
        <v>4</v>
      </c>
      <c r="E72" s="30">
        <v>0.20833333333333334</v>
      </c>
      <c r="F72" s="30">
        <v>0.28349537037037037</v>
      </c>
      <c r="G72" s="30">
        <v>0.28520833333333334</v>
      </c>
      <c r="H72" s="30">
        <v>0.001712962962962963</v>
      </c>
      <c r="I72" s="29"/>
      <c r="J72" s="29" t="s">
        <v>623</v>
      </c>
      <c r="K72" s="29" t="s">
        <v>154</v>
      </c>
      <c r="L72" s="29" t="s">
        <v>154</v>
      </c>
      <c r="M72" s="30">
        <v>0.001712962962962963</v>
      </c>
      <c r="N72" s="31">
        <v>0.0012962962962962963</v>
      </c>
    </row>
    <row r="73" spans="1:14" ht="15">
      <c r="A73" s="32" t="s">
        <v>624</v>
      </c>
      <c r="C73" s="28">
        <v>2</v>
      </c>
      <c r="D73" s="28">
        <v>5</v>
      </c>
      <c r="E73" s="33">
        <v>0.31298611111111113</v>
      </c>
      <c r="F73" s="33">
        <v>0.3853587962962963</v>
      </c>
      <c r="G73" s="33">
        <v>0.3883217592592592</v>
      </c>
      <c r="H73" s="33">
        <v>0.002962962962962963</v>
      </c>
      <c r="I73" s="28"/>
      <c r="J73" s="28" t="s">
        <v>210</v>
      </c>
      <c r="K73" s="28" t="s">
        <v>584</v>
      </c>
      <c r="L73" s="28" t="s">
        <v>224</v>
      </c>
      <c r="M73" s="33">
        <v>0.004675925925925926</v>
      </c>
      <c r="N73" s="34">
        <v>0.002523148148148148</v>
      </c>
    </row>
    <row r="74" spans="1:14" ht="15">
      <c r="A74" s="32" t="s">
        <v>625</v>
      </c>
      <c r="C74" s="28">
        <v>3</v>
      </c>
      <c r="D74" s="28">
        <v>3</v>
      </c>
      <c r="E74" s="33">
        <v>0.41609953703703706</v>
      </c>
      <c r="F74" s="33">
        <v>0.47497685185185184</v>
      </c>
      <c r="G74" s="33">
        <v>0.47702546296296294</v>
      </c>
      <c r="H74" s="33">
        <v>0.0020486111111111113</v>
      </c>
      <c r="I74" s="28"/>
      <c r="J74" s="28" t="s">
        <v>328</v>
      </c>
      <c r="K74" s="28" t="s">
        <v>626</v>
      </c>
      <c r="L74" s="28" t="s">
        <v>355</v>
      </c>
      <c r="M74" s="33">
        <v>0.006724537037037037</v>
      </c>
      <c r="N74" s="34">
        <v>0.0008564814814814815</v>
      </c>
    </row>
    <row r="75" spans="1:14" ht="15">
      <c r="A75" s="63" t="s">
        <v>627</v>
      </c>
      <c r="C75" s="28">
        <v>4</v>
      </c>
      <c r="D75" s="28">
        <v>5</v>
      </c>
      <c r="E75" s="33">
        <v>0.5117476851851852</v>
      </c>
      <c r="F75" s="33">
        <v>0.5797222222222222</v>
      </c>
      <c r="G75" s="33">
        <v>0.5823495370370371</v>
      </c>
      <c r="H75" s="33">
        <v>0.002627314814814815</v>
      </c>
      <c r="I75" s="28"/>
      <c r="J75" s="28" t="s">
        <v>628</v>
      </c>
      <c r="K75" s="28" t="s">
        <v>629</v>
      </c>
      <c r="L75" s="28" t="s">
        <v>630</v>
      </c>
      <c r="M75" s="33">
        <v>0.009351851851851853</v>
      </c>
      <c r="N75" s="34">
        <v>0.014525462962962964</v>
      </c>
    </row>
    <row r="76" spans="1:14" ht="15">
      <c r="A76" s="63"/>
      <c r="B76" s="28"/>
      <c r="C76" s="28">
        <v>5</v>
      </c>
      <c r="D76" s="28" t="s">
        <v>157</v>
      </c>
      <c r="E76" s="33">
        <v>0.6101273148148149</v>
      </c>
      <c r="F76" s="33">
        <v>0.6525347222222222</v>
      </c>
      <c r="G76" s="33">
        <v>0.6559143518518519</v>
      </c>
      <c r="H76" s="33">
        <v>0.00337962962962963</v>
      </c>
      <c r="I76" s="28"/>
      <c r="J76" s="28" t="s">
        <v>631</v>
      </c>
      <c r="K76" s="28" t="s">
        <v>575</v>
      </c>
      <c r="L76" s="28" t="s">
        <v>632</v>
      </c>
      <c r="M76" s="33">
        <v>0.01273148148148148</v>
      </c>
      <c r="N76" s="34">
        <v>0.016516203703703703</v>
      </c>
    </row>
    <row r="77" spans="1:14" ht="15.75" thickBot="1">
      <c r="A77" s="35"/>
      <c r="B77" s="39"/>
      <c r="C77" s="39">
        <v>6</v>
      </c>
      <c r="D77" s="39" t="s">
        <v>157</v>
      </c>
      <c r="E77" s="39"/>
      <c r="F77" s="39"/>
      <c r="G77" s="39"/>
      <c r="H77" s="39"/>
      <c r="I77" s="39"/>
      <c r="J77" s="39"/>
      <c r="K77" s="39"/>
      <c r="L77" s="39"/>
      <c r="M77" s="39"/>
      <c r="N77" s="37"/>
    </row>
    <row r="78" spans="1:2" ht="15.75" thickBot="1">
      <c r="A78" s="76"/>
      <c r="B78" s="76"/>
    </row>
    <row r="79" spans="1:14" ht="15">
      <c r="A79" s="26" t="s">
        <v>149</v>
      </c>
      <c r="B79" s="29">
        <v>12</v>
      </c>
      <c r="C79" s="29">
        <v>1</v>
      </c>
      <c r="D79" s="29">
        <v>4</v>
      </c>
      <c r="E79" s="30">
        <v>0.20833333333333334</v>
      </c>
      <c r="F79" s="30">
        <v>0.2837152777777778</v>
      </c>
      <c r="G79" s="30">
        <v>0.28518518518518515</v>
      </c>
      <c r="H79" s="30">
        <v>0.0014699074074074074</v>
      </c>
      <c r="I79" s="29"/>
      <c r="J79" s="29" t="s">
        <v>633</v>
      </c>
      <c r="K79" s="29" t="s">
        <v>236</v>
      </c>
      <c r="L79" s="29" t="s">
        <v>236</v>
      </c>
      <c r="M79" s="30">
        <v>0.0014699074074074074</v>
      </c>
      <c r="N79" s="31">
        <v>0.0012731481481481483</v>
      </c>
    </row>
    <row r="80" spans="1:14" ht="15">
      <c r="A80" s="32" t="s">
        <v>634</v>
      </c>
      <c r="C80" s="28">
        <v>2</v>
      </c>
      <c r="D80" s="28">
        <v>5</v>
      </c>
      <c r="E80" s="33">
        <v>0.31296296296296294</v>
      </c>
      <c r="F80" s="33">
        <v>0.3854282407407407</v>
      </c>
      <c r="G80" s="33">
        <v>0.3887152777777778</v>
      </c>
      <c r="H80" s="33">
        <v>0.0032870370370370367</v>
      </c>
      <c r="I80" s="28"/>
      <c r="J80" s="28" t="s">
        <v>191</v>
      </c>
      <c r="K80" s="28" t="s">
        <v>477</v>
      </c>
      <c r="L80" s="28" t="s">
        <v>150</v>
      </c>
      <c r="M80" s="33">
        <v>0.004756944444444445</v>
      </c>
      <c r="N80" s="34">
        <v>0.002916666666666667</v>
      </c>
    </row>
    <row r="81" spans="1:14" ht="15">
      <c r="A81" s="32" t="s">
        <v>635</v>
      </c>
      <c r="C81" s="28">
        <v>3</v>
      </c>
      <c r="D81" s="28">
        <v>5</v>
      </c>
      <c r="E81" s="33">
        <v>0.41649305555555555</v>
      </c>
      <c r="F81" s="33">
        <v>0.4815625</v>
      </c>
      <c r="G81" s="33">
        <v>0.48443287037037036</v>
      </c>
      <c r="H81" s="33">
        <v>0.002870370370370371</v>
      </c>
      <c r="I81" s="28"/>
      <c r="J81" s="28" t="s">
        <v>383</v>
      </c>
      <c r="K81" s="28" t="s">
        <v>636</v>
      </c>
      <c r="L81" s="28" t="s">
        <v>367</v>
      </c>
      <c r="M81" s="33">
        <v>0.007627314814814815</v>
      </c>
      <c r="N81" s="34">
        <v>0.008263888888888888</v>
      </c>
    </row>
    <row r="82" spans="1:14" ht="15">
      <c r="A82" s="63" t="s">
        <v>160</v>
      </c>
      <c r="C82" s="28">
        <v>4</v>
      </c>
      <c r="D82" s="28">
        <v>5</v>
      </c>
      <c r="E82" s="33">
        <v>0.5191550925925926</v>
      </c>
      <c r="F82" s="33">
        <v>0.586400462962963</v>
      </c>
      <c r="G82" s="33">
        <v>0.5898842592592592</v>
      </c>
      <c r="H82" s="33">
        <v>0.003483796296296296</v>
      </c>
      <c r="I82" s="28"/>
      <c r="J82" s="28" t="s">
        <v>637</v>
      </c>
      <c r="K82" s="28" t="s">
        <v>638</v>
      </c>
      <c r="L82" s="28" t="s">
        <v>544</v>
      </c>
      <c r="M82" s="33">
        <v>0.011111111111111112</v>
      </c>
      <c r="N82" s="34">
        <v>0.022060185185185183</v>
      </c>
    </row>
    <row r="83" spans="1:14" ht="15">
      <c r="A83" s="63"/>
      <c r="B83" s="28"/>
      <c r="C83" s="28">
        <v>5</v>
      </c>
      <c r="D83" s="28" t="s">
        <v>157</v>
      </c>
      <c r="E83" s="33">
        <v>0.617662037037037</v>
      </c>
      <c r="F83" s="33">
        <v>0.6692939814814814</v>
      </c>
      <c r="G83" s="33">
        <v>0.6719675925925926</v>
      </c>
      <c r="H83" s="33">
        <v>0.002673611111111111</v>
      </c>
      <c r="I83" s="28"/>
      <c r="J83" s="28" t="s">
        <v>639</v>
      </c>
      <c r="K83" s="28" t="s">
        <v>640</v>
      </c>
      <c r="L83" s="28" t="s">
        <v>641</v>
      </c>
      <c r="M83" s="33">
        <v>0.013784722222222224</v>
      </c>
      <c r="N83" s="34">
        <v>0.03256944444444444</v>
      </c>
    </row>
    <row r="84" spans="1:14" ht="15.75" thickBot="1">
      <c r="A84" s="35"/>
      <c r="B84" s="39"/>
      <c r="C84" s="39">
        <v>6</v>
      </c>
      <c r="D84" s="39" t="s">
        <v>157</v>
      </c>
      <c r="E84" s="39"/>
      <c r="F84" s="39"/>
      <c r="G84" s="39"/>
      <c r="H84" s="39"/>
      <c r="I84" s="39"/>
      <c r="J84" s="39"/>
      <c r="K84" s="39"/>
      <c r="L84" s="39"/>
      <c r="M84" s="39"/>
      <c r="N84" s="37"/>
    </row>
    <row r="85" spans="1:2" ht="15.75" thickBot="1">
      <c r="A85" s="76"/>
      <c r="B85" s="76"/>
    </row>
    <row r="86" spans="1:14" ht="15">
      <c r="A86" s="26" t="s">
        <v>149</v>
      </c>
      <c r="B86" s="29">
        <v>16</v>
      </c>
      <c r="C86" s="29">
        <v>1</v>
      </c>
      <c r="D86" s="29">
        <v>5</v>
      </c>
      <c r="E86" s="30">
        <v>0.20833333333333334</v>
      </c>
      <c r="F86" s="30">
        <v>0.28379629629629627</v>
      </c>
      <c r="G86" s="30">
        <v>0.28555555555555556</v>
      </c>
      <c r="H86" s="30">
        <v>0.0017592592592592592</v>
      </c>
      <c r="I86" s="29"/>
      <c r="J86" s="29" t="s">
        <v>462</v>
      </c>
      <c r="K86" s="29" t="s">
        <v>559</v>
      </c>
      <c r="L86" s="29" t="s">
        <v>559</v>
      </c>
      <c r="M86" s="30">
        <v>0.0017592592592592592</v>
      </c>
      <c r="N86" s="31">
        <v>0.0016435185185185183</v>
      </c>
    </row>
    <row r="87" spans="1:14" ht="15">
      <c r="A87" s="32" t="s">
        <v>642</v>
      </c>
      <c r="C87" s="28">
        <v>2</v>
      </c>
      <c r="D87" s="28">
        <v>1</v>
      </c>
      <c r="E87" s="33">
        <v>0.3133333333333333</v>
      </c>
      <c r="F87" s="33">
        <v>0.38401620370370365</v>
      </c>
      <c r="G87" s="33">
        <v>0.38587962962962963</v>
      </c>
      <c r="H87" s="33">
        <v>0.0018634259259259261</v>
      </c>
      <c r="I87" s="28"/>
      <c r="J87" s="28" t="s">
        <v>643</v>
      </c>
      <c r="K87" s="28" t="s">
        <v>311</v>
      </c>
      <c r="L87" s="28" t="s">
        <v>219</v>
      </c>
      <c r="M87" s="33">
        <v>0.0036226851851851854</v>
      </c>
      <c r="N87" s="34">
        <v>8.101851851851852E-05</v>
      </c>
    </row>
    <row r="88" spans="1:14" ht="15">
      <c r="A88" s="32" t="s">
        <v>644</v>
      </c>
      <c r="C88" s="28">
        <v>3</v>
      </c>
      <c r="D88" s="28">
        <v>5</v>
      </c>
      <c r="E88" s="33">
        <v>0.41365740740740736</v>
      </c>
      <c r="F88" s="33">
        <v>0.4736805555555556</v>
      </c>
      <c r="G88" s="33">
        <v>0.47879629629629633</v>
      </c>
      <c r="H88" s="33">
        <v>0.005115740740740741</v>
      </c>
      <c r="I88" s="28"/>
      <c r="J88" s="28" t="s">
        <v>527</v>
      </c>
      <c r="K88" s="28" t="s">
        <v>645</v>
      </c>
      <c r="L88" s="28" t="s">
        <v>513</v>
      </c>
      <c r="M88" s="33">
        <v>0.008738425925925926</v>
      </c>
      <c r="N88" s="34">
        <v>0.002627314814814815</v>
      </c>
    </row>
    <row r="89" spans="1:14" ht="15">
      <c r="A89" s="63" t="s">
        <v>248</v>
      </c>
      <c r="C89" s="28">
        <v>4</v>
      </c>
      <c r="D89" s="28" t="s">
        <v>157</v>
      </c>
      <c r="E89" s="33">
        <v>0.5135185185185185</v>
      </c>
      <c r="F89" s="33">
        <v>0.5675694444444445</v>
      </c>
      <c r="G89" s="33">
        <v>0.5719791666666666</v>
      </c>
      <c r="H89" s="33">
        <v>0.004409722222222222</v>
      </c>
      <c r="I89" s="28"/>
      <c r="J89" s="28" t="s">
        <v>646</v>
      </c>
      <c r="K89" s="28" t="s">
        <v>360</v>
      </c>
      <c r="L89" s="28" t="s">
        <v>442</v>
      </c>
      <c r="M89" s="33">
        <v>0.013148148148148147</v>
      </c>
      <c r="N89" s="34">
        <v>0.004155092592592593</v>
      </c>
    </row>
    <row r="90" spans="1:14" ht="15">
      <c r="A90" s="63"/>
      <c r="B90" s="28"/>
      <c r="C90" s="28">
        <v>5</v>
      </c>
      <c r="D90" s="28" t="s">
        <v>157</v>
      </c>
      <c r="E90" s="28"/>
      <c r="F90" s="28"/>
      <c r="G90" s="28"/>
      <c r="H90" s="28"/>
      <c r="I90" s="28"/>
      <c r="J90" s="28"/>
      <c r="K90" s="28"/>
      <c r="L90" s="28"/>
      <c r="M90" s="28"/>
      <c r="N90" s="62"/>
    </row>
    <row r="91" spans="1:14" ht="15.75" thickBot="1">
      <c r="A91" s="35"/>
      <c r="B91" s="39"/>
      <c r="C91" s="39">
        <v>6</v>
      </c>
      <c r="D91" s="39" t="s">
        <v>157</v>
      </c>
      <c r="E91" s="39"/>
      <c r="F91" s="39"/>
      <c r="G91" s="39"/>
      <c r="H91" s="39"/>
      <c r="I91" s="39"/>
      <c r="J91" s="39"/>
      <c r="K91" s="39"/>
      <c r="L91" s="39"/>
      <c r="M91" s="39"/>
      <c r="N91" s="37"/>
    </row>
    <row r="92" spans="1:2" ht="15.75" thickBot="1">
      <c r="A92" s="77"/>
      <c r="B92" s="77"/>
    </row>
    <row r="93" spans="1:15" ht="15">
      <c r="A93" s="38" t="s">
        <v>149</v>
      </c>
      <c r="B93" s="42">
        <v>7</v>
      </c>
      <c r="C93" s="42">
        <v>1</v>
      </c>
      <c r="D93" s="42">
        <v>3</v>
      </c>
      <c r="E93" s="43">
        <v>0.20833333333333334</v>
      </c>
      <c r="F93" s="43">
        <v>0.2836458333333333</v>
      </c>
      <c r="G93" s="43">
        <v>0.2850347222222222</v>
      </c>
      <c r="H93" s="43">
        <v>0.001388888888888889</v>
      </c>
      <c r="I93" s="42"/>
      <c r="J93" s="42" t="s">
        <v>289</v>
      </c>
      <c r="K93" s="42" t="s">
        <v>330</v>
      </c>
      <c r="L93" s="42" t="s">
        <v>330</v>
      </c>
      <c r="M93" s="43">
        <v>0.001388888888888889</v>
      </c>
      <c r="N93" s="44">
        <v>0.0011226851851851851</v>
      </c>
      <c r="O93" s="45"/>
    </row>
    <row r="94" spans="1:15" ht="15">
      <c r="A94" s="46" t="s">
        <v>647</v>
      </c>
      <c r="B94" s="45"/>
      <c r="C94" s="47">
        <v>2</v>
      </c>
      <c r="D94" s="47">
        <v>1</v>
      </c>
      <c r="E94" s="48">
        <v>0.3128125</v>
      </c>
      <c r="F94" s="48">
        <v>0.3845486111111111</v>
      </c>
      <c r="G94" s="48">
        <v>0.386087962962963</v>
      </c>
      <c r="H94" s="48">
        <v>0.0015393518518518519</v>
      </c>
      <c r="I94" s="47"/>
      <c r="J94" s="47" t="s">
        <v>288</v>
      </c>
      <c r="K94" s="47" t="s">
        <v>462</v>
      </c>
      <c r="L94" s="47" t="s">
        <v>464</v>
      </c>
      <c r="M94" s="48">
        <v>0.0029282407407407412</v>
      </c>
      <c r="N94" s="49">
        <v>0.0002893518518518519</v>
      </c>
      <c r="O94" s="45"/>
    </row>
    <row r="95" spans="1:15" ht="15">
      <c r="A95" s="46" t="s">
        <v>648</v>
      </c>
      <c r="B95" s="45"/>
      <c r="C95" s="47">
        <v>3</v>
      </c>
      <c r="D95" s="47" t="s">
        <v>157</v>
      </c>
      <c r="E95" s="48">
        <v>0.41386574074074073</v>
      </c>
      <c r="F95" s="48">
        <v>0.47496527777777775</v>
      </c>
      <c r="G95" s="48">
        <v>0.4767824074074074</v>
      </c>
      <c r="H95" s="48">
        <v>0.0018171296296296297</v>
      </c>
      <c r="I95" s="47"/>
      <c r="J95" s="47" t="s">
        <v>649</v>
      </c>
      <c r="K95" s="47" t="s">
        <v>216</v>
      </c>
      <c r="L95" s="47" t="s">
        <v>438</v>
      </c>
      <c r="M95" s="48">
        <v>0.00474537037037037</v>
      </c>
      <c r="N95" s="49">
        <v>0.0006134259259259259</v>
      </c>
      <c r="O95" s="45"/>
    </row>
    <row r="96" spans="1:15" ht="15">
      <c r="A96" s="64" t="s">
        <v>160</v>
      </c>
      <c r="B96" s="45"/>
      <c r="C96" s="47">
        <v>4</v>
      </c>
      <c r="D96" s="47" t="s">
        <v>157</v>
      </c>
      <c r="E96" s="45"/>
      <c r="F96" s="45"/>
      <c r="G96" s="47"/>
      <c r="H96" s="47"/>
      <c r="I96" s="47"/>
      <c r="J96" s="47"/>
      <c r="K96" s="47"/>
      <c r="L96" s="47"/>
      <c r="M96" s="47"/>
      <c r="N96" s="65"/>
      <c r="O96" s="47"/>
    </row>
    <row r="97" spans="1:15" ht="15">
      <c r="A97" s="64"/>
      <c r="B97" s="47"/>
      <c r="C97" s="47">
        <v>5</v>
      </c>
      <c r="D97" s="47" t="s">
        <v>157</v>
      </c>
      <c r="E97" s="47"/>
      <c r="F97" s="47"/>
      <c r="G97" s="47"/>
      <c r="H97" s="47"/>
      <c r="I97" s="47"/>
      <c r="J97" s="47"/>
      <c r="K97" s="47"/>
      <c r="L97" s="47"/>
      <c r="M97" s="47"/>
      <c r="N97" s="54"/>
      <c r="O97" s="45"/>
    </row>
    <row r="98" spans="1:15" ht="15.75" thickBot="1">
      <c r="A98" s="50"/>
      <c r="B98" s="52"/>
      <c r="C98" s="52">
        <v>6</v>
      </c>
      <c r="D98" s="52" t="s">
        <v>157</v>
      </c>
      <c r="E98" s="52"/>
      <c r="F98" s="52"/>
      <c r="G98" s="52"/>
      <c r="H98" s="52"/>
      <c r="I98" s="52"/>
      <c r="J98" s="52"/>
      <c r="K98" s="52"/>
      <c r="L98" s="52"/>
      <c r="M98" s="52"/>
      <c r="N98" s="66"/>
      <c r="O98" s="45"/>
    </row>
    <row r="99" spans="1:15" ht="15.75" thickBot="1">
      <c r="A99" s="75"/>
      <c r="B99" s="7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1:15" ht="15">
      <c r="A100" s="38" t="s">
        <v>149</v>
      </c>
      <c r="B100" s="42">
        <v>14</v>
      </c>
      <c r="C100" s="42">
        <v>1</v>
      </c>
      <c r="D100" s="42">
        <v>3</v>
      </c>
      <c r="E100" s="43">
        <v>0.20833333333333334</v>
      </c>
      <c r="F100" s="43">
        <v>0.2836111111111111</v>
      </c>
      <c r="G100" s="43">
        <v>0.2849305555555555</v>
      </c>
      <c r="H100" s="43">
        <v>0.0013194444444444443</v>
      </c>
      <c r="I100" s="42"/>
      <c r="J100" s="42" t="s">
        <v>177</v>
      </c>
      <c r="K100" s="42" t="s">
        <v>112</v>
      </c>
      <c r="L100" s="42" t="s">
        <v>112</v>
      </c>
      <c r="M100" s="43">
        <v>0.0013194444444444443</v>
      </c>
      <c r="N100" s="44">
        <v>0.0010185185185185186</v>
      </c>
      <c r="O100" s="45"/>
    </row>
    <row r="101" spans="1:15" ht="15">
      <c r="A101" s="46" t="s">
        <v>650</v>
      </c>
      <c r="B101" s="45"/>
      <c r="C101" s="47">
        <v>2</v>
      </c>
      <c r="D101" s="47">
        <v>1</v>
      </c>
      <c r="E101" s="48">
        <v>0.3127083333333333</v>
      </c>
      <c r="F101" s="48">
        <v>0.3844675925925926</v>
      </c>
      <c r="G101" s="48">
        <v>0.38579861111111113</v>
      </c>
      <c r="H101" s="48">
        <v>0.0013310185185185185</v>
      </c>
      <c r="I101" s="47"/>
      <c r="J101" s="47" t="s">
        <v>117</v>
      </c>
      <c r="K101" s="47" t="s">
        <v>651</v>
      </c>
      <c r="L101" s="47" t="s">
        <v>546</v>
      </c>
      <c r="M101" s="48">
        <v>0.0026504629629629625</v>
      </c>
      <c r="N101" s="49">
        <v>0</v>
      </c>
      <c r="O101" s="45"/>
    </row>
    <row r="102" spans="1:15" ht="15">
      <c r="A102" s="46" t="s">
        <v>652</v>
      </c>
      <c r="B102" s="45"/>
      <c r="C102" s="47">
        <v>3</v>
      </c>
      <c r="D102" s="47" t="s">
        <v>157</v>
      </c>
      <c r="E102" s="48">
        <v>0.41357638888888887</v>
      </c>
      <c r="F102" s="48">
        <v>0.48173611111111114</v>
      </c>
      <c r="G102" s="48">
        <v>0.4835185185185185</v>
      </c>
      <c r="H102" s="48">
        <v>0.0017824074074074072</v>
      </c>
      <c r="I102" s="47"/>
      <c r="J102" s="47" t="s">
        <v>653</v>
      </c>
      <c r="K102" s="47" t="s">
        <v>637</v>
      </c>
      <c r="L102" s="47" t="s">
        <v>499</v>
      </c>
      <c r="M102" s="48">
        <v>0.004432870370370371</v>
      </c>
      <c r="N102" s="49">
        <v>0.007349537037037037</v>
      </c>
      <c r="O102" s="45"/>
    </row>
    <row r="103" spans="1:15" ht="15">
      <c r="A103" s="64" t="s">
        <v>654</v>
      </c>
      <c r="B103" s="45"/>
      <c r="C103" s="47">
        <v>4</v>
      </c>
      <c r="D103" s="47" t="s">
        <v>157</v>
      </c>
      <c r="E103" s="45"/>
      <c r="F103" s="45"/>
      <c r="G103" s="47"/>
      <c r="H103" s="47"/>
      <c r="I103" s="47"/>
      <c r="J103" s="47"/>
      <c r="K103" s="47"/>
      <c r="L103" s="47"/>
      <c r="M103" s="47"/>
      <c r="N103" s="65"/>
      <c r="O103" s="47"/>
    </row>
    <row r="104" spans="1:15" ht="15">
      <c r="A104" s="64"/>
      <c r="B104" s="47"/>
      <c r="C104" s="47">
        <v>5</v>
      </c>
      <c r="D104" s="47" t="s">
        <v>157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54"/>
      <c r="O104" s="45"/>
    </row>
    <row r="105" spans="1:15" ht="15.75" thickBot="1">
      <c r="A105" s="50"/>
      <c r="B105" s="52"/>
      <c r="C105" s="52">
        <v>6</v>
      </c>
      <c r="D105" s="52" t="s">
        <v>157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66"/>
      <c r="O105" s="45"/>
    </row>
    <row r="106" spans="1:15" ht="15.75" thickBot="1">
      <c r="A106" s="75"/>
      <c r="B106" s="7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ht="15">
      <c r="A107" s="38" t="s">
        <v>149</v>
      </c>
      <c r="B107" s="42">
        <v>20</v>
      </c>
      <c r="C107" s="42">
        <v>1</v>
      </c>
      <c r="D107" s="42">
        <v>8</v>
      </c>
      <c r="E107" s="43">
        <v>0.20833333333333334</v>
      </c>
      <c r="F107" s="43">
        <v>0.28599537037037037</v>
      </c>
      <c r="G107" s="43">
        <v>0.2901157407407407</v>
      </c>
      <c r="H107" s="43">
        <v>0.004120370370370371</v>
      </c>
      <c r="I107" s="42"/>
      <c r="J107" s="42" t="s">
        <v>220</v>
      </c>
      <c r="K107" s="42" t="s">
        <v>237</v>
      </c>
      <c r="L107" s="42" t="s">
        <v>237</v>
      </c>
      <c r="M107" s="43">
        <v>0.004120370370370371</v>
      </c>
      <c r="N107" s="44">
        <v>0.006203703703703704</v>
      </c>
      <c r="O107" s="45"/>
    </row>
    <row r="108" spans="1:15" ht="15">
      <c r="A108" s="46" t="s">
        <v>655</v>
      </c>
      <c r="B108" s="45"/>
      <c r="C108" s="47">
        <v>2</v>
      </c>
      <c r="D108" s="47">
        <v>7</v>
      </c>
      <c r="E108" s="48">
        <v>0.3178935185185185</v>
      </c>
      <c r="F108" s="48">
        <v>0.3967476851851852</v>
      </c>
      <c r="G108" s="48">
        <v>0.3991087962962963</v>
      </c>
      <c r="H108" s="48">
        <v>0.002361111111111111</v>
      </c>
      <c r="I108" s="47"/>
      <c r="J108" s="47" t="s">
        <v>656</v>
      </c>
      <c r="K108" s="47" t="s">
        <v>571</v>
      </c>
      <c r="L108" s="47" t="s">
        <v>657</v>
      </c>
      <c r="M108" s="48">
        <v>0.006481481481481481</v>
      </c>
      <c r="N108" s="49">
        <v>0.013310185185185187</v>
      </c>
      <c r="O108" s="45"/>
    </row>
    <row r="109" spans="1:15" ht="15">
      <c r="A109" s="46" t="s">
        <v>658</v>
      </c>
      <c r="B109" s="45"/>
      <c r="C109" s="47">
        <v>3</v>
      </c>
      <c r="D109" s="47" t="s">
        <v>157</v>
      </c>
      <c r="E109" s="48">
        <v>0.4268865740740741</v>
      </c>
      <c r="F109" s="48">
        <v>0.4940625</v>
      </c>
      <c r="G109" s="48">
        <v>0.4961574074074074</v>
      </c>
      <c r="H109" s="48">
        <v>0.0020949074074074073</v>
      </c>
      <c r="I109" s="47"/>
      <c r="J109" s="47" t="s">
        <v>659</v>
      </c>
      <c r="K109" s="47" t="s">
        <v>660</v>
      </c>
      <c r="L109" s="47" t="s">
        <v>366</v>
      </c>
      <c r="M109" s="48">
        <v>0.008576388888888889</v>
      </c>
      <c r="N109" s="49">
        <v>0.019988425925925927</v>
      </c>
      <c r="O109" s="45"/>
    </row>
    <row r="110" spans="1:15" ht="15">
      <c r="A110" s="64" t="s">
        <v>248</v>
      </c>
      <c r="B110" s="45"/>
      <c r="C110" s="47">
        <v>4</v>
      </c>
      <c r="D110" s="47" t="s">
        <v>157</v>
      </c>
      <c r="E110" s="45"/>
      <c r="F110" s="45"/>
      <c r="G110" s="47"/>
      <c r="H110" s="47"/>
      <c r="I110" s="47"/>
      <c r="J110" s="47"/>
      <c r="K110" s="47"/>
      <c r="L110" s="47"/>
      <c r="M110" s="47"/>
      <c r="N110" s="65"/>
      <c r="O110" s="47"/>
    </row>
    <row r="111" spans="1:15" ht="15">
      <c r="A111" s="64"/>
      <c r="B111" s="47"/>
      <c r="C111" s="47">
        <v>5</v>
      </c>
      <c r="D111" s="47" t="s">
        <v>157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54"/>
      <c r="O111" s="45"/>
    </row>
    <row r="112" spans="1:15" ht="15.75" thickBot="1">
      <c r="A112" s="50"/>
      <c r="B112" s="52"/>
      <c r="C112" s="52">
        <v>6</v>
      </c>
      <c r="D112" s="52" t="s">
        <v>157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66"/>
      <c r="O112" s="45"/>
    </row>
    <row r="113" spans="1:15" ht="15.75" thickBot="1">
      <c r="A113" s="75"/>
      <c r="B113" s="7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ht="15">
      <c r="A114" s="38" t="s">
        <v>149</v>
      </c>
      <c r="B114" s="42">
        <v>10</v>
      </c>
      <c r="C114" s="42">
        <v>1</v>
      </c>
      <c r="D114" s="42">
        <v>8</v>
      </c>
      <c r="E114" s="43">
        <v>0.20833333333333334</v>
      </c>
      <c r="F114" s="43">
        <v>0.28658564814814813</v>
      </c>
      <c r="G114" s="43">
        <v>0.28886574074074073</v>
      </c>
      <c r="H114" s="43">
        <v>0.0022800925925925927</v>
      </c>
      <c r="I114" s="42"/>
      <c r="J114" s="42" t="s">
        <v>556</v>
      </c>
      <c r="K114" s="42" t="s">
        <v>512</v>
      </c>
      <c r="L114" s="42" t="s">
        <v>512</v>
      </c>
      <c r="M114" s="43">
        <v>0.0022800925925925927</v>
      </c>
      <c r="N114" s="44">
        <v>0.004953703703703704</v>
      </c>
      <c r="O114" s="45"/>
    </row>
    <row r="115" spans="1:15" ht="15">
      <c r="A115" s="46" t="s">
        <v>661</v>
      </c>
      <c r="B115" s="45"/>
      <c r="C115" s="47">
        <v>2</v>
      </c>
      <c r="D115" s="47">
        <v>7</v>
      </c>
      <c r="E115" s="48">
        <v>0.3166435185185185</v>
      </c>
      <c r="F115" s="48">
        <v>0.39537037037037037</v>
      </c>
      <c r="G115" s="48">
        <v>0.39793981481481483</v>
      </c>
      <c r="H115" s="48">
        <v>0.0025694444444444445</v>
      </c>
      <c r="I115" s="47"/>
      <c r="J115" s="47" t="s">
        <v>662</v>
      </c>
      <c r="K115" s="47" t="s">
        <v>663</v>
      </c>
      <c r="L115" s="47" t="s">
        <v>664</v>
      </c>
      <c r="M115" s="48">
        <v>0.004849537037037037</v>
      </c>
      <c r="N115" s="49">
        <v>0.012141203703703704</v>
      </c>
      <c r="O115" s="45"/>
    </row>
    <row r="116" spans="1:15" ht="15">
      <c r="A116" s="46" t="s">
        <v>665</v>
      </c>
      <c r="B116" s="45"/>
      <c r="C116" s="47">
        <v>3</v>
      </c>
      <c r="D116" s="47" t="s">
        <v>157</v>
      </c>
      <c r="E116" s="48">
        <v>0.4257175925925926</v>
      </c>
      <c r="F116" s="48">
        <v>0.49408564814814815</v>
      </c>
      <c r="G116" s="48">
        <v>0.5001620370370371</v>
      </c>
      <c r="H116" s="48">
        <v>0.006076388888888889</v>
      </c>
      <c r="I116" s="47"/>
      <c r="J116" s="47" t="s">
        <v>666</v>
      </c>
      <c r="K116" s="47" t="s">
        <v>667</v>
      </c>
      <c r="L116" s="47" t="s">
        <v>106</v>
      </c>
      <c r="M116" s="48">
        <v>0.010925925925925924</v>
      </c>
      <c r="N116" s="49">
        <v>0.023993055555555556</v>
      </c>
      <c r="O116" s="45"/>
    </row>
    <row r="117" spans="1:15" ht="15">
      <c r="A117" s="64" t="s">
        <v>257</v>
      </c>
      <c r="B117" s="45"/>
      <c r="C117" s="47">
        <v>4</v>
      </c>
      <c r="D117" s="47" t="s">
        <v>157</v>
      </c>
      <c r="E117" s="45"/>
      <c r="F117" s="45"/>
      <c r="G117" s="47"/>
      <c r="H117" s="47"/>
      <c r="I117" s="47"/>
      <c r="J117" s="47"/>
      <c r="K117" s="47"/>
      <c r="L117" s="47"/>
      <c r="M117" s="47"/>
      <c r="N117" s="65"/>
      <c r="O117" s="47"/>
    </row>
    <row r="118" spans="1:15" ht="15">
      <c r="A118" s="64"/>
      <c r="B118" s="47"/>
      <c r="C118" s="47">
        <v>5</v>
      </c>
      <c r="D118" s="47" t="s">
        <v>157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54"/>
      <c r="O118" s="45"/>
    </row>
    <row r="119" spans="1:15" ht="15.75" thickBot="1">
      <c r="A119" s="50"/>
      <c r="B119" s="52"/>
      <c r="C119" s="52">
        <v>6</v>
      </c>
      <c r="D119" s="52" t="s">
        <v>157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66"/>
      <c r="O119" s="45"/>
    </row>
    <row r="120" spans="1:15" ht="15.75" thickBot="1">
      <c r="A120" s="75"/>
      <c r="B120" s="7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5">
      <c r="A121" s="38" t="s">
        <v>149</v>
      </c>
      <c r="B121" s="42">
        <v>17</v>
      </c>
      <c r="C121" s="42">
        <v>1</v>
      </c>
      <c r="D121" s="42">
        <v>8</v>
      </c>
      <c r="E121" s="43">
        <v>0.20833333333333334</v>
      </c>
      <c r="F121" s="43">
        <v>0.2865740740740741</v>
      </c>
      <c r="G121" s="43">
        <v>0.29008101851851853</v>
      </c>
      <c r="H121" s="43">
        <v>0.0035069444444444445</v>
      </c>
      <c r="I121" s="42"/>
      <c r="J121" s="42" t="s">
        <v>556</v>
      </c>
      <c r="K121" s="42" t="s">
        <v>668</v>
      </c>
      <c r="L121" s="42" t="s">
        <v>668</v>
      </c>
      <c r="M121" s="43">
        <v>0.0035069444444444445</v>
      </c>
      <c r="N121" s="44">
        <v>0.006168981481481481</v>
      </c>
      <c r="O121" s="45"/>
    </row>
    <row r="122" spans="1:15" ht="15">
      <c r="A122" s="46" t="s">
        <v>669</v>
      </c>
      <c r="B122" s="45"/>
      <c r="C122" s="47">
        <v>2</v>
      </c>
      <c r="D122" s="47" t="s">
        <v>157</v>
      </c>
      <c r="E122" s="48">
        <v>0.31785879629629626</v>
      </c>
      <c r="F122" s="48">
        <v>0.3940625</v>
      </c>
      <c r="G122" s="48">
        <v>0.3965856481481482</v>
      </c>
      <c r="H122" s="48">
        <v>0.002523148148148148</v>
      </c>
      <c r="I122" s="47"/>
      <c r="J122" s="47" t="s">
        <v>438</v>
      </c>
      <c r="K122" s="47" t="s">
        <v>662</v>
      </c>
      <c r="L122" s="47" t="s">
        <v>613</v>
      </c>
      <c r="M122" s="48">
        <v>0.006030092592592593</v>
      </c>
      <c r="N122" s="49">
        <v>0.010787037037037038</v>
      </c>
      <c r="O122" s="45"/>
    </row>
    <row r="123" spans="1:15" ht="15">
      <c r="A123" s="46" t="s">
        <v>670</v>
      </c>
      <c r="B123" s="45"/>
      <c r="C123" s="47">
        <v>3</v>
      </c>
      <c r="D123" s="47" t="s">
        <v>157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54"/>
      <c r="O123" s="45"/>
    </row>
    <row r="124" spans="1:15" ht="15">
      <c r="A124" s="64" t="s">
        <v>160</v>
      </c>
      <c r="B124" s="45"/>
      <c r="C124" s="47">
        <v>4</v>
      </c>
      <c r="D124" s="47" t="s">
        <v>157</v>
      </c>
      <c r="E124" s="45"/>
      <c r="F124" s="45"/>
      <c r="G124" s="47"/>
      <c r="H124" s="47"/>
      <c r="I124" s="47"/>
      <c r="J124" s="47"/>
      <c r="K124" s="47"/>
      <c r="L124" s="47"/>
      <c r="M124" s="47"/>
      <c r="N124" s="65"/>
      <c r="O124" s="47"/>
    </row>
    <row r="125" spans="1:15" ht="15">
      <c r="A125" s="64"/>
      <c r="B125" s="47"/>
      <c r="C125" s="47">
        <v>5</v>
      </c>
      <c r="D125" s="47" t="s">
        <v>157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54"/>
      <c r="O125" s="45"/>
    </row>
    <row r="126" spans="1:15" ht="15.75" thickBot="1">
      <c r="A126" s="50"/>
      <c r="B126" s="52"/>
      <c r="C126" s="52">
        <v>6</v>
      </c>
      <c r="D126" s="52" t="s">
        <v>157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66"/>
      <c r="O126" s="45"/>
    </row>
    <row r="127" spans="1:15" ht="15.75" thickBot="1">
      <c r="A127" s="75"/>
      <c r="B127" s="7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ht="15">
      <c r="A128" s="38" t="s">
        <v>149</v>
      </c>
      <c r="B128" s="42">
        <v>11</v>
      </c>
      <c r="C128" s="42">
        <v>1</v>
      </c>
      <c r="D128" s="42">
        <v>6</v>
      </c>
      <c r="E128" s="43">
        <v>0.20833333333333334</v>
      </c>
      <c r="F128" s="43">
        <v>0.2859837962962963</v>
      </c>
      <c r="G128" s="43">
        <v>0.28847222222222224</v>
      </c>
      <c r="H128" s="43">
        <v>0.002488425925925926</v>
      </c>
      <c r="I128" s="42"/>
      <c r="J128" s="42" t="s">
        <v>220</v>
      </c>
      <c r="K128" s="42" t="s">
        <v>575</v>
      </c>
      <c r="L128" s="42" t="s">
        <v>575</v>
      </c>
      <c r="M128" s="43">
        <v>0.002488425925925926</v>
      </c>
      <c r="N128" s="44">
        <v>0.004560185185185185</v>
      </c>
      <c r="O128" s="45"/>
    </row>
    <row r="129" spans="1:15" ht="15">
      <c r="A129" s="46" t="s">
        <v>671</v>
      </c>
      <c r="B129" s="45"/>
      <c r="C129" s="47">
        <v>2</v>
      </c>
      <c r="D129" s="47" t="s">
        <v>157</v>
      </c>
      <c r="E129" s="48">
        <v>0.31625</v>
      </c>
      <c r="F129" s="48">
        <v>0.39534722222222224</v>
      </c>
      <c r="G129" s="48">
        <v>0.3981712962962963</v>
      </c>
      <c r="H129" s="48">
        <v>0.002824074074074074</v>
      </c>
      <c r="I129" s="47"/>
      <c r="J129" s="47" t="s">
        <v>672</v>
      </c>
      <c r="K129" s="47" t="s">
        <v>673</v>
      </c>
      <c r="L129" s="47" t="s">
        <v>562</v>
      </c>
      <c r="M129" s="48">
        <v>0.0053125</v>
      </c>
      <c r="N129" s="49">
        <v>0.012372685185185186</v>
      </c>
      <c r="O129" s="45"/>
    </row>
    <row r="130" spans="1:15" ht="15">
      <c r="A130" s="46" t="s">
        <v>674</v>
      </c>
      <c r="B130" s="45"/>
      <c r="C130" s="47">
        <v>3</v>
      </c>
      <c r="D130" s="47" t="s">
        <v>157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54"/>
      <c r="O130" s="45"/>
    </row>
    <row r="131" spans="1:15" ht="15">
      <c r="A131" s="64" t="s">
        <v>160</v>
      </c>
      <c r="B131" s="45"/>
      <c r="C131" s="47">
        <v>4</v>
      </c>
      <c r="D131" s="47" t="s">
        <v>157</v>
      </c>
      <c r="E131" s="45"/>
      <c r="F131" s="45"/>
      <c r="G131" s="47"/>
      <c r="H131" s="47"/>
      <c r="I131" s="47"/>
      <c r="J131" s="47"/>
      <c r="K131" s="47"/>
      <c r="L131" s="47"/>
      <c r="M131" s="47"/>
      <c r="N131" s="65"/>
      <c r="O131" s="47"/>
    </row>
    <row r="132" spans="1:15" ht="15">
      <c r="A132" s="64"/>
      <c r="B132" s="47"/>
      <c r="C132" s="47">
        <v>5</v>
      </c>
      <c r="D132" s="47" t="s">
        <v>157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54"/>
      <c r="O132" s="45"/>
    </row>
    <row r="133" spans="1:15" ht="15.75" thickBot="1">
      <c r="A133" s="50"/>
      <c r="B133" s="52"/>
      <c r="C133" s="52">
        <v>6</v>
      </c>
      <c r="D133" s="52" t="s">
        <v>157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66"/>
      <c r="O133" s="45"/>
    </row>
    <row r="134" spans="1:15" ht="15">
      <c r="A134" s="75"/>
      <c r="B134" s="7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15" ht="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</sheetData>
  <sheetProtection password="E331" sheet="1"/>
  <mergeCells count="19">
    <mergeCell ref="A29:B29"/>
    <mergeCell ref="A36:B36"/>
    <mergeCell ref="A43:B43"/>
    <mergeCell ref="A50:B50"/>
    <mergeCell ref="A4:N4"/>
    <mergeCell ref="A15:B15"/>
    <mergeCell ref="A22:B22"/>
    <mergeCell ref="A127:B127"/>
    <mergeCell ref="A134:B134"/>
    <mergeCell ref="A57:B57"/>
    <mergeCell ref="A85:B85"/>
    <mergeCell ref="A92:B92"/>
    <mergeCell ref="A99:B99"/>
    <mergeCell ref="A106:B106"/>
    <mergeCell ref="A113:B113"/>
    <mergeCell ref="A78:B78"/>
    <mergeCell ref="A120:B120"/>
    <mergeCell ref="A71:B71"/>
    <mergeCell ref="A64:B64"/>
  </mergeCells>
  <printOptions/>
  <pageMargins left="0.787401575" right="0.787401575" top="0.984251969" bottom="0.984251969" header="0.492125985" footer="0.492125985"/>
  <pageSetup fitToHeight="2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PageLayoutView="0" workbookViewId="0" topLeftCell="H6">
      <selection activeCell="K24" sqref="K24"/>
    </sheetView>
  </sheetViews>
  <sheetFormatPr defaultColWidth="9.140625" defaultRowHeight="15"/>
  <cols>
    <col min="1" max="1" width="10.00390625" style="1" hidden="1" customWidth="1"/>
    <col min="2" max="2" width="8.140625" style="1" hidden="1" customWidth="1"/>
    <col min="3" max="3" width="7.28125" style="1" hidden="1" customWidth="1"/>
    <col min="4" max="4" width="8.57421875" style="1" hidden="1" customWidth="1"/>
    <col min="5" max="7" width="0" style="1" hidden="1" customWidth="1"/>
    <col min="8" max="8" width="9.140625" style="3" customWidth="1"/>
    <col min="9" max="9" width="7.00390625" style="3" bestFit="1" customWidth="1"/>
    <col min="10" max="10" width="33.00390625" style="4" customWidth="1"/>
    <col min="11" max="11" width="27.28125" style="4" customWidth="1"/>
    <col min="12" max="13" width="9.140625" style="4" customWidth="1"/>
    <col min="14" max="14" width="8.140625" style="4" bestFit="1" customWidth="1"/>
    <col min="15" max="17" width="8.140625" style="4" hidden="1" customWidth="1"/>
    <col min="18" max="18" width="5.140625" style="4" bestFit="1" customWidth="1"/>
    <col min="19" max="19" width="7.00390625" style="4" bestFit="1" customWidth="1"/>
    <col min="20" max="20" width="4.140625" style="4" bestFit="1" customWidth="1"/>
    <col min="21" max="21" width="5.57421875" style="4" customWidth="1"/>
    <col min="22" max="22" width="8.57421875" style="4" bestFit="1" customWidth="1"/>
    <col min="23" max="23" width="6.00390625" style="4" bestFit="1" customWidth="1"/>
    <col min="24" max="24" width="4.421875" style="4" bestFit="1" customWidth="1"/>
    <col min="25" max="25" width="5.7109375" style="55" customWidth="1"/>
    <col min="26" max="16384" width="9.140625" style="1" customWidth="1"/>
  </cols>
  <sheetData>
    <row r="1" spans="2:9" ht="15" hidden="1">
      <c r="B1" s="1" t="s">
        <v>32</v>
      </c>
      <c r="D1" s="2">
        <v>0.041666666666666664</v>
      </c>
      <c r="E1" s="2">
        <v>0.0006944444444444445</v>
      </c>
      <c r="H1" s="3" t="s">
        <v>38</v>
      </c>
      <c r="I1" s="3" t="s">
        <v>39</v>
      </c>
    </row>
    <row r="2" spans="1:9" ht="15" hidden="1">
      <c r="A2" s="1" t="s">
        <v>0</v>
      </c>
      <c r="B2" s="1">
        <v>25</v>
      </c>
      <c r="E2" s="1" t="s">
        <v>32</v>
      </c>
      <c r="H2" s="3">
        <v>0</v>
      </c>
      <c r="I2" s="3">
        <v>0</v>
      </c>
    </row>
    <row r="3" spans="1:9" ht="15" hidden="1">
      <c r="A3" s="1" t="s">
        <v>1</v>
      </c>
      <c r="B3" s="1">
        <v>13</v>
      </c>
      <c r="D3" s="1" t="s">
        <v>34</v>
      </c>
      <c r="E3" s="6">
        <f>TIME(0,B2*60/B3,0)</f>
        <v>0.07986111111111112</v>
      </c>
      <c r="F3" s="6"/>
      <c r="H3" s="3">
        <v>1</v>
      </c>
      <c r="I3" s="3">
        <v>5</v>
      </c>
    </row>
    <row r="4" spans="1:9" ht="15" hidden="1">
      <c r="A4" s="1" t="s">
        <v>2</v>
      </c>
      <c r="B4" s="1">
        <v>10</v>
      </c>
      <c r="D4" s="1" t="s">
        <v>35</v>
      </c>
      <c r="E4" s="6">
        <f>TIME(0,B2*60/B4,0)</f>
        <v>0.10416666666666667</v>
      </c>
      <c r="F4" s="6"/>
      <c r="H4" s="3">
        <v>2</v>
      </c>
      <c r="I4" s="3">
        <v>15</v>
      </c>
    </row>
    <row r="5" spans="1:9" ht="15" hidden="1">
      <c r="A5" s="1" t="s">
        <v>3</v>
      </c>
      <c r="B5" s="7">
        <v>0.027777777777777776</v>
      </c>
      <c r="H5" s="3">
        <v>3</v>
      </c>
      <c r="I5" s="3">
        <v>30</v>
      </c>
    </row>
    <row r="6" spans="1:2" ht="15">
      <c r="A6" s="1" t="s">
        <v>42</v>
      </c>
      <c r="B6" s="1">
        <v>3</v>
      </c>
    </row>
    <row r="7" ht="15">
      <c r="B7" s="7"/>
    </row>
    <row r="8" spans="8:23" ht="23.25">
      <c r="H8" s="8"/>
      <c r="J8" s="9" t="s">
        <v>28</v>
      </c>
      <c r="V8" s="2"/>
      <c r="W8" s="2"/>
    </row>
    <row r="9" spans="22:23" ht="15">
      <c r="V9" s="2"/>
      <c r="W9" s="2"/>
    </row>
    <row r="10" spans="1:25" ht="15">
      <c r="A10" s="1" t="s">
        <v>4</v>
      </c>
      <c r="B10" s="1" t="s">
        <v>5</v>
      </c>
      <c r="C10" s="1" t="s">
        <v>6</v>
      </c>
      <c r="F10" s="1" t="s">
        <v>18</v>
      </c>
      <c r="H10" s="13" t="s">
        <v>9</v>
      </c>
      <c r="I10" s="13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14" t="s">
        <v>16</v>
      </c>
      <c r="O10" s="14" t="s">
        <v>13</v>
      </c>
      <c r="P10" s="14" t="s">
        <v>14</v>
      </c>
      <c r="Q10" s="14" t="s">
        <v>16</v>
      </c>
      <c r="R10" s="14" t="s">
        <v>19</v>
      </c>
      <c r="S10" s="14" t="s">
        <v>20</v>
      </c>
      <c r="T10" s="14" t="s">
        <v>21</v>
      </c>
      <c r="U10" s="14" t="s">
        <v>22</v>
      </c>
      <c r="V10" s="14" t="s">
        <v>18</v>
      </c>
      <c r="W10" s="14" t="s">
        <v>41</v>
      </c>
      <c r="X10" s="14" t="s">
        <v>36</v>
      </c>
      <c r="Y10" s="56" t="s">
        <v>27</v>
      </c>
    </row>
    <row r="11" spans="1:25" ht="15.75">
      <c r="A11" s="1">
        <f>I11</f>
        <v>406</v>
      </c>
      <c r="B11" s="1">
        <v>48</v>
      </c>
      <c r="C11" s="1">
        <v>48</v>
      </c>
      <c r="G11" s="1">
        <f>Y11</f>
        <v>28.222730739893215</v>
      </c>
      <c r="H11" s="25" t="s">
        <v>75</v>
      </c>
      <c r="I11" s="16">
        <v>406</v>
      </c>
      <c r="J11" s="17" t="s">
        <v>281</v>
      </c>
      <c r="K11" s="70" t="s">
        <v>679</v>
      </c>
      <c r="L11" s="23">
        <v>0.44097222222222227</v>
      </c>
      <c r="M11" s="23">
        <v>0.5209837962962963</v>
      </c>
      <c r="N11" s="23">
        <v>0.5234722222222222</v>
      </c>
      <c r="O11" s="57">
        <f aca="true" t="shared" si="0" ref="O11:Q15">TIME(HOUR(L11),MINUTE(L11),0)</f>
        <v>0.44097222222222227</v>
      </c>
      <c r="P11" s="57">
        <f t="shared" si="0"/>
        <v>0.5208333333333334</v>
      </c>
      <c r="Q11" s="57">
        <f t="shared" si="0"/>
        <v>0.5229166666666667</v>
      </c>
      <c r="R11" s="58">
        <f>MAX($B$6,MINUTE(Q11-P11))</f>
        <v>3</v>
      </c>
      <c r="S11" s="59">
        <f>$B$2/((P11-O11)/$D$1)</f>
        <v>13.043478260869566</v>
      </c>
      <c r="T11" s="14">
        <f>(B11+C11)/2</f>
        <v>48</v>
      </c>
      <c r="U11" s="14">
        <f>(S11*2-B$4)*100/(T11+3*R11)</f>
        <v>28.222730739893215</v>
      </c>
      <c r="V11" s="14">
        <f>IF(TIME(HOUR(P11-O11),MINUTE(P11-O11),0)&gt;$E$4,"TEMPO MAX",IF(W11&gt;3,"TEMPO MIN",""))</f>
      </c>
      <c r="W11" s="14">
        <f>IF($E$3&gt;P11-O11,MINUTE($E$3-(P11-O11)),0)</f>
        <v>0</v>
      </c>
      <c r="X11" s="14">
        <f>VLOOKUP(W11,$H$2:$I$5,2,1)</f>
        <v>0</v>
      </c>
      <c r="Y11" s="60">
        <f>IF(OR(V11&lt;&gt;"",F11&lt;&gt;""),0,U11-X11)</f>
        <v>28.222730739893215</v>
      </c>
    </row>
    <row r="12" spans="1:25" ht="15.75">
      <c r="A12" s="1">
        <f>I12</f>
        <v>405</v>
      </c>
      <c r="B12" s="1">
        <v>52</v>
      </c>
      <c r="C12" s="1">
        <v>48</v>
      </c>
      <c r="G12" s="1">
        <f>Y12</f>
        <v>27.26602800294768</v>
      </c>
      <c r="H12" s="25" t="s">
        <v>76</v>
      </c>
      <c r="I12" s="16">
        <v>405</v>
      </c>
      <c r="J12" s="17" t="s">
        <v>279</v>
      </c>
      <c r="K12" s="17" t="s">
        <v>280</v>
      </c>
      <c r="L12" s="23">
        <v>0.4548611111111111</v>
      </c>
      <c r="M12" s="23">
        <v>0.5349074074074074</v>
      </c>
      <c r="N12" s="23">
        <v>0.5373958333333334</v>
      </c>
      <c r="O12" s="57">
        <f t="shared" si="0"/>
        <v>0.4548611111111111</v>
      </c>
      <c r="P12" s="57">
        <f t="shared" si="0"/>
        <v>0.5347222222222222</v>
      </c>
      <c r="Q12" s="57">
        <f t="shared" si="0"/>
        <v>0.5368055555555555</v>
      </c>
      <c r="R12" s="58">
        <f>MAX($B$6,MINUTE(Q12-P12))</f>
        <v>3</v>
      </c>
      <c r="S12" s="59">
        <f>$B$2/((P12-O12)/$D$1)</f>
        <v>13.043478260869566</v>
      </c>
      <c r="T12" s="14">
        <f>(B12+C12)/2</f>
        <v>50</v>
      </c>
      <c r="U12" s="14">
        <f>(S12*2-B$4)*100/(T12+3*R12)</f>
        <v>27.26602800294768</v>
      </c>
      <c r="V12" s="14">
        <f>IF(TIME(HOUR(P12-O12),MINUTE(P12-O12),0)&gt;$E$4,"TEMPO MAX",IF(W12&gt;3,"TEMPO MIN",""))</f>
      </c>
      <c r="W12" s="14">
        <f>IF($E$3&gt;P12-O12,MINUTE($E$3-(P12-O12)),0)</f>
        <v>0</v>
      </c>
      <c r="X12" s="14">
        <f>VLOOKUP(W12,$H$2:$I$5,2,1)</f>
        <v>0</v>
      </c>
      <c r="Y12" s="60">
        <f>IF(OR(V12&lt;&gt;"",F12&lt;&gt;""),0,U12-X12)</f>
        <v>27.26602800294768</v>
      </c>
    </row>
    <row r="13" spans="1:25" ht="15.75">
      <c r="A13" s="1">
        <f>I13</f>
        <v>403</v>
      </c>
      <c r="B13" s="1">
        <v>54</v>
      </c>
      <c r="C13" s="1">
        <v>48</v>
      </c>
      <c r="G13" s="1">
        <f>Y13</f>
        <v>24.374176548089622</v>
      </c>
      <c r="H13" s="25" t="s">
        <v>77</v>
      </c>
      <c r="I13" s="16">
        <v>403</v>
      </c>
      <c r="J13" s="17" t="s">
        <v>275</v>
      </c>
      <c r="K13" s="17" t="s">
        <v>276</v>
      </c>
      <c r="L13" s="23">
        <v>0.4375</v>
      </c>
      <c r="M13" s="23">
        <v>0.5179976851851852</v>
      </c>
      <c r="N13" s="23">
        <v>0.521099537037037</v>
      </c>
      <c r="O13" s="57">
        <f t="shared" si="0"/>
        <v>0.4375</v>
      </c>
      <c r="P13" s="57">
        <f t="shared" si="0"/>
        <v>0.517361111111111</v>
      </c>
      <c r="Q13" s="57">
        <f t="shared" si="0"/>
        <v>0.5208333333333334</v>
      </c>
      <c r="R13" s="58">
        <f>MAX($B$6,MINUTE(Q13-P13))</f>
        <v>5</v>
      </c>
      <c r="S13" s="59">
        <f>$B$2/((P13-O13)/$D$1)</f>
        <v>13.043478260869575</v>
      </c>
      <c r="T13" s="14">
        <f>(B13+C13)/2</f>
        <v>51</v>
      </c>
      <c r="U13" s="14">
        <f>(S13*2-B$4)*100/(T13+3*R13)</f>
        <v>24.374176548089622</v>
      </c>
      <c r="V13" s="14">
        <f>IF(TIME(HOUR(P13-O13),MINUTE(P13-O13),0)&gt;$E$4,"TEMPO MAX",IF(W13&gt;3,"TEMPO MIN",""))</f>
      </c>
      <c r="W13" s="14">
        <f>IF($E$3&gt;P13-O13,MINUTE($E$3-(P13-O13)),0)</f>
        <v>0</v>
      </c>
      <c r="X13" s="14">
        <f>VLOOKUP(W13,$H$2:$I$5,2,1)</f>
        <v>0</v>
      </c>
      <c r="Y13" s="60">
        <f>IF(OR(V13&lt;&gt;"",F13&lt;&gt;""),0,U13-X13)</f>
        <v>24.374176548089622</v>
      </c>
    </row>
    <row r="14" spans="1:27" ht="15.75">
      <c r="A14" s="1">
        <f>I14</f>
        <v>402</v>
      </c>
      <c r="B14" s="1">
        <v>56</v>
      </c>
      <c r="C14" s="1">
        <v>56</v>
      </c>
      <c r="G14" s="1">
        <f>Y14</f>
        <v>23.657289002557548</v>
      </c>
      <c r="H14" s="25" t="s">
        <v>78</v>
      </c>
      <c r="I14" s="16">
        <v>402</v>
      </c>
      <c r="J14" s="17" t="s">
        <v>273</v>
      </c>
      <c r="K14" s="17" t="s">
        <v>274</v>
      </c>
      <c r="L14" s="23">
        <v>0.4548611111111111</v>
      </c>
      <c r="M14" s="23">
        <v>0.5349189814814815</v>
      </c>
      <c r="N14" s="23">
        <v>0.5375347222222222</v>
      </c>
      <c r="O14" s="57">
        <f t="shared" si="0"/>
        <v>0.4548611111111111</v>
      </c>
      <c r="P14" s="57">
        <f t="shared" si="0"/>
        <v>0.5347222222222222</v>
      </c>
      <c r="Q14" s="57">
        <f t="shared" si="0"/>
        <v>0.5375</v>
      </c>
      <c r="R14" s="58">
        <f>MAX($B$6,MINUTE(Q14-P14))</f>
        <v>4</v>
      </c>
      <c r="S14" s="59">
        <f>$B$2/((P14-O14)/$D$1)</f>
        <v>13.043478260869566</v>
      </c>
      <c r="T14" s="14">
        <f>(B14+C14)/2</f>
        <v>56</v>
      </c>
      <c r="U14" s="14">
        <f>(S14*2-B$4)*100/(T14+3*R14)</f>
        <v>23.657289002557548</v>
      </c>
      <c r="V14" s="14">
        <f>IF(TIME(HOUR(P14-O14),MINUTE(P14-O14),0)&gt;$E$4,"TEMPO MAX",IF(W14&gt;3,"TEMPO MIN",""))</f>
      </c>
      <c r="W14" s="14">
        <f>IF($E$3&gt;P14-O14,MINUTE($E$3-(P14-O14)),0)</f>
        <v>0</v>
      </c>
      <c r="X14" s="14">
        <f>VLOOKUP(W14,$H$2:$I$5,2,1)</f>
        <v>0</v>
      </c>
      <c r="Y14" s="60">
        <f>IF(OR(V14&lt;&gt;"",F14&lt;&gt;""),0,U14-X14)</f>
        <v>23.657289002557548</v>
      </c>
      <c r="AA14" s="2"/>
    </row>
    <row r="15" spans="1:25" ht="15.75">
      <c r="A15" s="1">
        <f>I15</f>
        <v>404</v>
      </c>
      <c r="B15" s="1">
        <v>56</v>
      </c>
      <c r="C15" s="1">
        <v>60</v>
      </c>
      <c r="G15" s="1">
        <f>Y15</f>
        <v>21.16704805491991</v>
      </c>
      <c r="H15" s="25" t="s">
        <v>79</v>
      </c>
      <c r="I15" s="16">
        <v>404</v>
      </c>
      <c r="J15" s="17" t="s">
        <v>277</v>
      </c>
      <c r="K15" s="17" t="s">
        <v>278</v>
      </c>
      <c r="L15" s="23">
        <v>0.4583333333333333</v>
      </c>
      <c r="M15" s="23">
        <v>0.5382523148148148</v>
      </c>
      <c r="N15" s="23">
        <v>0.5425462962962962</v>
      </c>
      <c r="O15" s="57">
        <f t="shared" si="0"/>
        <v>0.4583333333333333</v>
      </c>
      <c r="P15" s="57">
        <f t="shared" si="0"/>
        <v>0.5381944444444444</v>
      </c>
      <c r="Q15" s="57">
        <f t="shared" si="0"/>
        <v>0.5423611111111112</v>
      </c>
      <c r="R15" s="58">
        <f>MAX($B$6,MINUTE(Q15-P15))</f>
        <v>6</v>
      </c>
      <c r="S15" s="59">
        <f>$B$2/((P15-O15)/$D$1)</f>
        <v>13.043478260869566</v>
      </c>
      <c r="T15" s="14">
        <f>(B15+C15)/2</f>
        <v>58</v>
      </c>
      <c r="U15" s="14">
        <f>(S15*2-B$4)*100/(T15+3*R15)</f>
        <v>21.16704805491991</v>
      </c>
      <c r="V15" s="14">
        <f>IF(TIME(HOUR(P15-O15),MINUTE(P15-O15),0)&gt;$E$4,"TEMPO MAX",IF(W15&gt;3,"TEMPO MIN",""))</f>
      </c>
      <c r="W15" s="14">
        <f>IF($E$3&gt;P15-O15,MINUTE($E$3-(P15-O15)),0)</f>
        <v>0</v>
      </c>
      <c r="X15" s="14">
        <f>VLOOKUP(W15,$H$2:$I$5,2,1)</f>
        <v>0</v>
      </c>
      <c r="Y15" s="60">
        <f>IF(OR(V15&lt;&gt;"",F15&lt;&gt;""),0,U15-X15)</f>
        <v>21.16704805491991</v>
      </c>
    </row>
    <row r="16" ht="15">
      <c r="S16" s="61"/>
    </row>
    <row r="17" spans="8:19" ht="23.25">
      <c r="H17" s="8"/>
      <c r="J17" s="9" t="s">
        <v>43</v>
      </c>
      <c r="S17" s="61"/>
    </row>
    <row r="18" ht="15">
      <c r="S18" s="61"/>
    </row>
    <row r="19" spans="1:25" ht="15">
      <c r="A19" s="1" t="s">
        <v>4</v>
      </c>
      <c r="B19" s="1" t="s">
        <v>5</v>
      </c>
      <c r="C19" s="1" t="s">
        <v>6</v>
      </c>
      <c r="F19" s="1" t="s">
        <v>18</v>
      </c>
      <c r="H19" s="13" t="s">
        <v>9</v>
      </c>
      <c r="I19" s="13" t="s">
        <v>10</v>
      </c>
      <c r="J19" s="14" t="s">
        <v>11</v>
      </c>
      <c r="K19" s="14" t="s">
        <v>12</v>
      </c>
      <c r="L19" s="14" t="s">
        <v>13</v>
      </c>
      <c r="M19" s="14" t="s">
        <v>14</v>
      </c>
      <c r="N19" s="14" t="s">
        <v>16</v>
      </c>
      <c r="O19" s="14" t="s">
        <v>13</v>
      </c>
      <c r="P19" s="14" t="s">
        <v>14</v>
      </c>
      <c r="Q19" s="14" t="s">
        <v>16</v>
      </c>
      <c r="R19" s="14" t="s">
        <v>19</v>
      </c>
      <c r="S19" s="14" t="s">
        <v>20</v>
      </c>
      <c r="T19" s="14" t="s">
        <v>21</v>
      </c>
      <c r="U19" s="14" t="s">
        <v>22</v>
      </c>
      <c r="V19" s="14" t="s">
        <v>18</v>
      </c>
      <c r="W19" s="14" t="s">
        <v>41</v>
      </c>
      <c r="X19" s="14" t="s">
        <v>36</v>
      </c>
      <c r="Y19" s="56" t="s">
        <v>27</v>
      </c>
    </row>
    <row r="20" spans="1:25" ht="15.75">
      <c r="A20" s="1">
        <f>I20</f>
        <v>429</v>
      </c>
      <c r="B20" s="1">
        <v>40</v>
      </c>
      <c r="C20" s="1">
        <v>40</v>
      </c>
      <c r="G20" s="1">
        <f>Y20</f>
        <v>32.830523513753334</v>
      </c>
      <c r="H20" s="25" t="s">
        <v>75</v>
      </c>
      <c r="I20" s="16">
        <v>429</v>
      </c>
      <c r="J20" s="17" t="s">
        <v>284</v>
      </c>
      <c r="K20" s="17" t="s">
        <v>285</v>
      </c>
      <c r="L20" s="23">
        <v>0.44097222222222227</v>
      </c>
      <c r="M20" s="23">
        <v>0.5209606481481481</v>
      </c>
      <c r="N20" s="23">
        <v>0.523449074074074</v>
      </c>
      <c r="O20" s="57">
        <f aca="true" t="shared" si="1" ref="O20:Q21">TIME(HOUR(L20),MINUTE(L20),0)</f>
        <v>0.44097222222222227</v>
      </c>
      <c r="P20" s="57">
        <f t="shared" si="1"/>
        <v>0.5208333333333334</v>
      </c>
      <c r="Q20" s="57">
        <f t="shared" si="1"/>
        <v>0.5229166666666667</v>
      </c>
      <c r="R20" s="58">
        <f>MAX($B$6,MINUTE(Q20-P20))</f>
        <v>3</v>
      </c>
      <c r="S20" s="59">
        <f>$B$2/((P20-O20)/$D$1)</f>
        <v>13.043478260869566</v>
      </c>
      <c r="T20" s="14">
        <f>(B20+C20)/2</f>
        <v>40</v>
      </c>
      <c r="U20" s="14">
        <f>(S20*2-B$4)*100/(T20+3*R20)</f>
        <v>32.830523513753334</v>
      </c>
      <c r="V20" s="14">
        <f>IF(TIME(HOUR(P20-O20),MINUTE(P20-O20),0)&gt;$E$4,"TEMPO MAX",IF(W20&gt;3,"TEMPO MIN",""))</f>
      </c>
      <c r="W20" s="14">
        <f>IF($E$3&gt;P20-O20,MINUTE($E$3-(P20-O20)),0)</f>
        <v>0</v>
      </c>
      <c r="X20" s="14">
        <f>VLOOKUP(W20,$H$2:$I$5,2,1)</f>
        <v>0</v>
      </c>
      <c r="Y20" s="60">
        <f>IF(OR(V20&lt;&gt;"",F20&lt;&gt;""),0,U20-X20)</f>
        <v>32.830523513753334</v>
      </c>
    </row>
    <row r="21" spans="1:25" ht="15.75">
      <c r="A21" s="1">
        <f>I21</f>
        <v>428</v>
      </c>
      <c r="B21" s="1">
        <v>64</v>
      </c>
      <c r="C21" s="1">
        <v>68</v>
      </c>
      <c r="G21" s="1">
        <f>Y21</f>
        <v>15.050167224080287</v>
      </c>
      <c r="H21" s="25" t="s">
        <v>76</v>
      </c>
      <c r="I21" s="16">
        <v>428</v>
      </c>
      <c r="J21" s="17" t="s">
        <v>282</v>
      </c>
      <c r="K21" s="17" t="s">
        <v>283</v>
      </c>
      <c r="L21" s="23">
        <v>0.4513888888888889</v>
      </c>
      <c r="M21" s="23">
        <v>0.5472222222222222</v>
      </c>
      <c r="N21" s="23">
        <v>0.5503356481481482</v>
      </c>
      <c r="O21" s="57">
        <f t="shared" si="1"/>
        <v>0.4513888888888889</v>
      </c>
      <c r="P21" s="57">
        <f t="shared" si="1"/>
        <v>0.5472222222222222</v>
      </c>
      <c r="Q21" s="57">
        <f t="shared" si="1"/>
        <v>0.5499999999999999</v>
      </c>
      <c r="R21" s="58">
        <f>MAX($B$6,MINUTE(Q21-P21))</f>
        <v>4</v>
      </c>
      <c r="S21" s="59">
        <f>$B$2/((P21-O21)/$D$1)</f>
        <v>10.869565217391312</v>
      </c>
      <c r="T21" s="14">
        <f>(B21+C21)/2</f>
        <v>66</v>
      </c>
      <c r="U21" s="14">
        <f>(S21*2-B$4)*100/(T21+3*R21)</f>
        <v>15.050167224080287</v>
      </c>
      <c r="V21" s="14">
        <f>IF(TIME(HOUR(P21-O21),MINUTE(P21-O21),0)&gt;$E$4,"TEMPO MAX",IF(W21&gt;3,"TEMPO MIN",""))</f>
      </c>
      <c r="W21" s="14">
        <f>IF($E$3&gt;P21-O21,MINUTE($E$3-(P21-O21)),0)</f>
        <v>0</v>
      </c>
      <c r="X21" s="14">
        <f>VLOOKUP(W21,$H$2:$I$5,2,1)</f>
        <v>0</v>
      </c>
      <c r="Y21" s="60">
        <f>IF(OR(V21&lt;&gt;"",F21&lt;&gt;""),0,U21-X21)</f>
        <v>15.050167224080287</v>
      </c>
    </row>
  </sheetData>
  <sheetProtection password="E331" sheet="1"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25">
      <selection activeCell="P43" sqref="P43"/>
    </sheetView>
  </sheetViews>
  <sheetFormatPr defaultColWidth="9.140625" defaultRowHeight="15"/>
  <cols>
    <col min="1" max="1" width="29.7109375" style="1" bestFit="1" customWidth="1"/>
    <col min="2" max="2" width="6.28125" style="1" customWidth="1"/>
    <col min="3" max="3" width="5.28125" style="1" customWidth="1"/>
    <col min="4" max="4" width="8.00390625" style="1" customWidth="1"/>
    <col min="5" max="5" width="8.28125" style="1" customWidth="1"/>
    <col min="6" max="6" width="7.00390625" style="1" customWidth="1"/>
    <col min="7" max="7" width="7.140625" style="1" customWidth="1"/>
    <col min="8" max="8" width="7.00390625" style="1" customWidth="1"/>
    <col min="9" max="9" width="5.421875" style="1" customWidth="1"/>
    <col min="10" max="10" width="4.8515625" style="1" customWidth="1"/>
    <col min="11" max="11" width="7.421875" style="1" customWidth="1"/>
    <col min="12" max="12" width="6.8515625" style="1" customWidth="1"/>
    <col min="13" max="13" width="7.7109375" style="1" customWidth="1"/>
    <col min="14" max="14" width="7.421875" style="1" customWidth="1"/>
    <col min="15" max="15" width="4.7109375" style="1" customWidth="1"/>
    <col min="16" max="16384" width="9.140625" style="1" customWidth="1"/>
  </cols>
  <sheetData>
    <row r="1" ht="18.75">
      <c r="A1" s="68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457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162</v>
      </c>
    </row>
    <row r="8" spans="2:14" ht="24" thickBot="1"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55</v>
      </c>
      <c r="C9" s="29">
        <v>1</v>
      </c>
      <c r="D9" s="29">
        <v>5</v>
      </c>
      <c r="E9" s="30">
        <v>0.25</v>
      </c>
      <c r="F9" s="30">
        <v>0.3227199074074074</v>
      </c>
      <c r="G9" s="30">
        <v>0.3239236111111111</v>
      </c>
      <c r="H9" s="30">
        <v>0.0012037037037037038</v>
      </c>
      <c r="I9" s="29"/>
      <c r="J9" s="29" t="s">
        <v>262</v>
      </c>
      <c r="K9" s="29" t="s">
        <v>168</v>
      </c>
      <c r="L9" s="29" t="s">
        <v>168</v>
      </c>
      <c r="M9" s="30">
        <v>0.0012037037037037038</v>
      </c>
      <c r="N9" s="31">
        <v>0.005555555555555556</v>
      </c>
    </row>
    <row r="10" spans="1:14" ht="15">
      <c r="A10" s="32" t="s">
        <v>458</v>
      </c>
      <c r="C10" s="28">
        <v>2</v>
      </c>
      <c r="D10" s="28">
        <v>4</v>
      </c>
      <c r="E10" s="33">
        <v>0.3517013888888889</v>
      </c>
      <c r="F10" s="33">
        <v>0.42351851851851857</v>
      </c>
      <c r="G10" s="33">
        <v>0.42556712962962967</v>
      </c>
      <c r="H10" s="33">
        <v>0.0020486111111111113</v>
      </c>
      <c r="I10" s="28"/>
      <c r="J10" s="28" t="s">
        <v>168</v>
      </c>
      <c r="K10" s="28" t="s">
        <v>459</v>
      </c>
      <c r="L10" s="28" t="s">
        <v>334</v>
      </c>
      <c r="M10" s="33">
        <v>0.003252314814814815</v>
      </c>
      <c r="N10" s="34">
        <v>0.006458333333333333</v>
      </c>
    </row>
    <row r="11" spans="1:14" ht="15">
      <c r="A11" s="32" t="s">
        <v>460</v>
      </c>
      <c r="C11" s="28">
        <v>3</v>
      </c>
      <c r="D11" s="28">
        <v>3</v>
      </c>
      <c r="E11" s="33">
        <v>0.4533449074074074</v>
      </c>
      <c r="F11" s="33">
        <v>0.5077893518518518</v>
      </c>
      <c r="G11" s="33">
        <v>0.5102893518518519</v>
      </c>
      <c r="H11" s="33">
        <v>0.0025</v>
      </c>
      <c r="I11" s="28"/>
      <c r="J11" s="28" t="s">
        <v>461</v>
      </c>
      <c r="K11" s="28" t="s">
        <v>223</v>
      </c>
      <c r="L11" s="28" t="s">
        <v>462</v>
      </c>
      <c r="M11" s="33">
        <v>0.005752314814814814</v>
      </c>
      <c r="N11" s="34">
        <v>0.005590277777777778</v>
      </c>
    </row>
    <row r="12" spans="1:14" ht="15.75" thickBot="1">
      <c r="A12" s="35" t="s">
        <v>463</v>
      </c>
      <c r="B12" s="69" t="s">
        <v>675</v>
      </c>
      <c r="C12" s="39">
        <v>4</v>
      </c>
      <c r="D12" s="39">
        <v>1</v>
      </c>
      <c r="E12" s="40">
        <v>0.5380671296296297</v>
      </c>
      <c r="F12" s="40">
        <v>0.5924074074074074</v>
      </c>
      <c r="G12" s="40">
        <v>0.5976388888888889</v>
      </c>
      <c r="H12" s="40">
        <v>0.005231481481481482</v>
      </c>
      <c r="I12" s="39"/>
      <c r="J12" s="39" t="s">
        <v>464</v>
      </c>
      <c r="K12" s="39" t="s">
        <v>464</v>
      </c>
      <c r="L12" s="39" t="s">
        <v>463</v>
      </c>
      <c r="M12" s="39"/>
      <c r="N12" s="41">
        <v>0</v>
      </c>
    </row>
    <row r="13" spans="1:2" ht="15.75" thickBot="1">
      <c r="A13" s="76"/>
      <c r="B13" s="76"/>
    </row>
    <row r="14" spans="1:14" ht="15">
      <c r="A14" s="26">
        <v>2</v>
      </c>
      <c r="B14" s="29">
        <v>60</v>
      </c>
      <c r="C14" s="29">
        <v>1</v>
      </c>
      <c r="D14" s="29">
        <v>10</v>
      </c>
      <c r="E14" s="30">
        <v>0.25</v>
      </c>
      <c r="F14" s="30">
        <v>0.3228125</v>
      </c>
      <c r="G14" s="30">
        <v>0.3247800925925926</v>
      </c>
      <c r="H14" s="30">
        <v>0.001967592592592593</v>
      </c>
      <c r="I14" s="29"/>
      <c r="J14" s="29" t="s">
        <v>465</v>
      </c>
      <c r="K14" s="29" t="s">
        <v>230</v>
      </c>
      <c r="L14" s="29" t="s">
        <v>230</v>
      </c>
      <c r="M14" s="30">
        <v>0.001967592592592593</v>
      </c>
      <c r="N14" s="31">
        <v>0.006412037037037036</v>
      </c>
    </row>
    <row r="15" spans="1:14" ht="15">
      <c r="A15" s="32" t="s">
        <v>466</v>
      </c>
      <c r="C15" s="28">
        <v>2</v>
      </c>
      <c r="D15" s="28">
        <v>5</v>
      </c>
      <c r="E15" s="33">
        <v>0.3525578703703704</v>
      </c>
      <c r="F15" s="33">
        <v>0.4228125</v>
      </c>
      <c r="G15" s="33">
        <v>0.42583333333333334</v>
      </c>
      <c r="H15" s="33">
        <v>0.0030208333333333333</v>
      </c>
      <c r="I15" s="28"/>
      <c r="J15" s="28" t="s">
        <v>467</v>
      </c>
      <c r="K15" s="28" t="s">
        <v>462</v>
      </c>
      <c r="L15" s="28" t="s">
        <v>269</v>
      </c>
      <c r="M15" s="33">
        <v>0.0049884259259259265</v>
      </c>
      <c r="N15" s="34">
        <v>0.006724537037037037</v>
      </c>
    </row>
    <row r="16" spans="1:14" ht="15">
      <c r="A16" s="32" t="s">
        <v>468</v>
      </c>
      <c r="C16" s="28">
        <v>3</v>
      </c>
      <c r="D16" s="28">
        <v>5</v>
      </c>
      <c r="E16" s="33">
        <v>0.45361111111111113</v>
      </c>
      <c r="F16" s="33">
        <v>0.5081944444444445</v>
      </c>
      <c r="G16" s="33">
        <v>0.5121412037037038</v>
      </c>
      <c r="H16" s="33">
        <v>0.003946759259259259</v>
      </c>
      <c r="I16" s="28"/>
      <c r="J16" s="28" t="s">
        <v>469</v>
      </c>
      <c r="K16" s="28" t="s">
        <v>470</v>
      </c>
      <c r="L16" s="28" t="s">
        <v>101</v>
      </c>
      <c r="M16" s="33">
        <v>0.008935185185185187</v>
      </c>
      <c r="N16" s="34">
        <v>0.007442129629629629</v>
      </c>
    </row>
    <row r="17" spans="1:14" ht="15.75" thickBot="1">
      <c r="A17" s="35" t="s">
        <v>292</v>
      </c>
      <c r="B17" s="36"/>
      <c r="C17" s="39">
        <v>4</v>
      </c>
      <c r="D17" s="39">
        <v>2</v>
      </c>
      <c r="E17" s="40">
        <v>0.5399189814814814</v>
      </c>
      <c r="F17" s="40">
        <v>0.5954976851851852</v>
      </c>
      <c r="G17" s="40">
        <v>0.601550925925926</v>
      </c>
      <c r="H17" s="40">
        <v>0.006053240740740741</v>
      </c>
      <c r="I17" s="39"/>
      <c r="J17" s="39" t="s">
        <v>267</v>
      </c>
      <c r="K17" s="39" t="s">
        <v>267</v>
      </c>
      <c r="L17" s="39" t="s">
        <v>292</v>
      </c>
      <c r="M17" s="39"/>
      <c r="N17" s="41">
        <v>0.003090277777777778</v>
      </c>
    </row>
    <row r="18" spans="1:2" ht="15.75" thickBot="1">
      <c r="A18" s="76"/>
      <c r="B18" s="76"/>
    </row>
    <row r="19" spans="1:14" ht="15">
      <c r="A19" s="26">
        <v>3</v>
      </c>
      <c r="B19" s="29">
        <v>64</v>
      </c>
      <c r="C19" s="29">
        <v>1</v>
      </c>
      <c r="D19" s="29">
        <v>4</v>
      </c>
      <c r="E19" s="30">
        <v>0.25</v>
      </c>
      <c r="F19" s="30">
        <v>0.3223263888888889</v>
      </c>
      <c r="G19" s="30">
        <v>0.32341435185185186</v>
      </c>
      <c r="H19" s="30">
        <v>0.0010879629629629629</v>
      </c>
      <c r="I19" s="29"/>
      <c r="J19" s="29" t="s">
        <v>467</v>
      </c>
      <c r="K19" s="29" t="s">
        <v>173</v>
      </c>
      <c r="L19" s="29" t="s">
        <v>173</v>
      </c>
      <c r="M19" s="30">
        <v>0.0010879629629629629</v>
      </c>
      <c r="N19" s="31">
        <v>0.005046296296296296</v>
      </c>
    </row>
    <row r="20" spans="1:14" ht="15">
      <c r="A20" s="32" t="s">
        <v>471</v>
      </c>
      <c r="C20" s="28">
        <v>2</v>
      </c>
      <c r="D20" s="28">
        <v>2</v>
      </c>
      <c r="E20" s="33">
        <v>0.35119212962962965</v>
      </c>
      <c r="F20" s="33">
        <v>0.4211342592592593</v>
      </c>
      <c r="G20" s="33">
        <v>0.42237268518518517</v>
      </c>
      <c r="H20" s="33">
        <v>0.0012384259259259258</v>
      </c>
      <c r="I20" s="28"/>
      <c r="J20" s="28" t="s">
        <v>472</v>
      </c>
      <c r="K20" s="28" t="s">
        <v>461</v>
      </c>
      <c r="L20" s="28" t="s">
        <v>473</v>
      </c>
      <c r="M20" s="33">
        <v>0.0023263888888888887</v>
      </c>
      <c r="N20" s="34">
        <v>0.003263888888888889</v>
      </c>
    </row>
    <row r="21" spans="1:14" ht="15">
      <c r="A21" s="32" t="s">
        <v>474</v>
      </c>
      <c r="C21" s="28">
        <v>3</v>
      </c>
      <c r="D21" s="28">
        <v>1</v>
      </c>
      <c r="E21" s="33">
        <v>0.45015046296296296</v>
      </c>
      <c r="F21" s="33">
        <v>0.4996527777777778</v>
      </c>
      <c r="G21" s="33">
        <v>0.5046990740740741</v>
      </c>
      <c r="H21" s="33">
        <v>0.005046296296296296</v>
      </c>
      <c r="I21" s="28"/>
      <c r="J21" s="28" t="s">
        <v>475</v>
      </c>
      <c r="K21" s="28" t="s">
        <v>173</v>
      </c>
      <c r="L21" s="28" t="s">
        <v>473</v>
      </c>
      <c r="M21" s="33">
        <v>0.007372685185185186</v>
      </c>
      <c r="N21" s="34">
        <v>0</v>
      </c>
    </row>
    <row r="22" spans="1:14" ht="15.75" thickBot="1">
      <c r="A22" s="35">
        <v>18</v>
      </c>
      <c r="B22" s="36"/>
      <c r="C22" s="39">
        <v>4</v>
      </c>
      <c r="D22" s="39">
        <v>3</v>
      </c>
      <c r="E22" s="40">
        <v>0.5324768518518518</v>
      </c>
      <c r="F22" s="40">
        <v>0.6111574074074074</v>
      </c>
      <c r="G22" s="40">
        <v>0.6151851851851852</v>
      </c>
      <c r="H22" s="40">
        <v>0.004027777777777778</v>
      </c>
      <c r="I22" s="39"/>
      <c r="J22" s="39" t="s">
        <v>476</v>
      </c>
      <c r="K22" s="39" t="s">
        <v>476</v>
      </c>
      <c r="L22" s="39">
        <v>18</v>
      </c>
      <c r="M22" s="39"/>
      <c r="N22" s="41">
        <v>0.01875</v>
      </c>
    </row>
    <row r="23" spans="1:2" ht="15.75" thickBot="1">
      <c r="A23" s="76"/>
      <c r="B23" s="76"/>
    </row>
    <row r="24" spans="1:14" ht="15">
      <c r="A24" s="26">
        <v>4</v>
      </c>
      <c r="B24" s="29">
        <v>62</v>
      </c>
      <c r="C24" s="29">
        <v>1</v>
      </c>
      <c r="D24" s="29">
        <v>14</v>
      </c>
      <c r="E24" s="30">
        <v>0.25</v>
      </c>
      <c r="F24" s="30">
        <v>0.3279976851851852</v>
      </c>
      <c r="G24" s="30">
        <v>0.3292824074074074</v>
      </c>
      <c r="H24" s="30">
        <v>0.0012847222222222223</v>
      </c>
      <c r="I24" s="29"/>
      <c r="J24" s="29" t="s">
        <v>477</v>
      </c>
      <c r="K24" s="29" t="s">
        <v>256</v>
      </c>
      <c r="L24" s="29" t="s">
        <v>256</v>
      </c>
      <c r="M24" s="30">
        <v>0.0012847222222222223</v>
      </c>
      <c r="N24" s="31">
        <v>0.01091435185185185</v>
      </c>
    </row>
    <row r="25" spans="1:14" ht="15">
      <c r="A25" s="32" t="s">
        <v>478</v>
      </c>
      <c r="C25" s="28">
        <v>2</v>
      </c>
      <c r="D25" s="28">
        <v>12</v>
      </c>
      <c r="E25" s="33">
        <v>0.3570601851851852</v>
      </c>
      <c r="F25" s="33">
        <v>0.4388078703703704</v>
      </c>
      <c r="G25" s="33">
        <v>0.4427893518518518</v>
      </c>
      <c r="H25" s="33">
        <v>0.003981481481481482</v>
      </c>
      <c r="I25" s="28"/>
      <c r="J25" s="28" t="s">
        <v>479</v>
      </c>
      <c r="K25" s="28" t="s">
        <v>480</v>
      </c>
      <c r="L25" s="28" t="s">
        <v>198</v>
      </c>
      <c r="M25" s="33">
        <v>0.0052662037037037035</v>
      </c>
      <c r="N25" s="34">
        <v>0.023680555555555555</v>
      </c>
    </row>
    <row r="26" spans="1:14" ht="15">
      <c r="A26" s="32" t="s">
        <v>481</v>
      </c>
      <c r="C26" s="28">
        <v>3</v>
      </c>
      <c r="D26" s="28">
        <v>9</v>
      </c>
      <c r="E26" s="33">
        <v>0.47056712962962965</v>
      </c>
      <c r="F26" s="33">
        <v>0.5501388888888888</v>
      </c>
      <c r="G26" s="33">
        <v>0.5538078703703704</v>
      </c>
      <c r="H26" s="33">
        <v>0.0036689814814814814</v>
      </c>
      <c r="I26" s="28"/>
      <c r="J26" s="28" t="s">
        <v>482</v>
      </c>
      <c r="K26" s="28" t="s">
        <v>483</v>
      </c>
      <c r="L26" s="28" t="s">
        <v>484</v>
      </c>
      <c r="M26" s="33">
        <v>0.008935185185185187</v>
      </c>
      <c r="N26" s="34">
        <v>0.049108796296296296</v>
      </c>
    </row>
    <row r="27" spans="1:14" ht="15.75" thickBot="1">
      <c r="A27" s="35" t="s">
        <v>485</v>
      </c>
      <c r="B27" s="36"/>
      <c r="C27" s="39">
        <v>4</v>
      </c>
      <c r="D27" s="39">
        <v>4</v>
      </c>
      <c r="E27" s="40">
        <v>0.5815856481481482</v>
      </c>
      <c r="F27" s="40">
        <v>0.6609722222222222</v>
      </c>
      <c r="G27" s="40">
        <v>0.6648032407407407</v>
      </c>
      <c r="H27" s="40">
        <v>0.0038310185185185183</v>
      </c>
      <c r="I27" s="39"/>
      <c r="J27" s="39" t="s">
        <v>486</v>
      </c>
      <c r="K27" s="39" t="s">
        <v>486</v>
      </c>
      <c r="L27" s="39" t="s">
        <v>485</v>
      </c>
      <c r="M27" s="39"/>
      <c r="N27" s="41">
        <v>0.06856481481481481</v>
      </c>
    </row>
    <row r="28" spans="1:2" ht="15.75" thickBot="1">
      <c r="A28" s="76"/>
      <c r="B28" s="76"/>
    </row>
    <row r="29" spans="1:14" ht="15">
      <c r="A29" s="26">
        <v>5</v>
      </c>
      <c r="B29" s="29">
        <v>51</v>
      </c>
      <c r="C29" s="29">
        <v>1</v>
      </c>
      <c r="D29" s="29">
        <v>15</v>
      </c>
      <c r="E29" s="30">
        <v>0.25</v>
      </c>
      <c r="F29" s="30">
        <v>0.3307291666666667</v>
      </c>
      <c r="G29" s="30">
        <v>0.3346875</v>
      </c>
      <c r="H29" s="30">
        <v>0.003958333333333334</v>
      </c>
      <c r="I29" s="29"/>
      <c r="J29" s="29" t="s">
        <v>435</v>
      </c>
      <c r="K29" s="29" t="s">
        <v>216</v>
      </c>
      <c r="L29" s="29" t="s">
        <v>216</v>
      </c>
      <c r="M29" s="30">
        <v>0.003958333333333334</v>
      </c>
      <c r="N29" s="31">
        <v>0.016319444444444445</v>
      </c>
    </row>
    <row r="30" spans="1:14" ht="15">
      <c r="A30" s="32" t="s">
        <v>487</v>
      </c>
      <c r="C30" s="28">
        <v>2</v>
      </c>
      <c r="D30" s="28">
        <v>15</v>
      </c>
      <c r="E30" s="33">
        <v>0.36246527777777776</v>
      </c>
      <c r="F30" s="33">
        <v>0.44685185185185183</v>
      </c>
      <c r="G30" s="33">
        <v>0.4524884259259259</v>
      </c>
      <c r="H30" s="33">
        <v>0.005636574074074074</v>
      </c>
      <c r="I30" s="28"/>
      <c r="J30" s="28" t="s">
        <v>488</v>
      </c>
      <c r="K30" s="28" t="s">
        <v>489</v>
      </c>
      <c r="L30" s="28" t="s">
        <v>490</v>
      </c>
      <c r="M30" s="33">
        <v>0.009594907407407408</v>
      </c>
      <c r="N30" s="34">
        <v>0.033379629629629634</v>
      </c>
    </row>
    <row r="31" spans="1:14" ht="15">
      <c r="A31" s="32" t="s">
        <v>491</v>
      </c>
      <c r="C31" s="28">
        <v>3</v>
      </c>
      <c r="D31" s="28">
        <v>10</v>
      </c>
      <c r="E31" s="33">
        <v>0.4802662037037037</v>
      </c>
      <c r="F31" s="33">
        <v>0.5969212962962963</v>
      </c>
      <c r="G31" s="33">
        <v>0.601099537037037</v>
      </c>
      <c r="H31" s="33">
        <v>0.00417824074074074</v>
      </c>
      <c r="I31" s="28"/>
      <c r="J31" s="28" t="s">
        <v>492</v>
      </c>
      <c r="K31" s="28" t="s">
        <v>493</v>
      </c>
      <c r="L31" s="28" t="s">
        <v>494</v>
      </c>
      <c r="M31" s="33">
        <v>0.013773148148148147</v>
      </c>
      <c r="N31" s="34">
        <v>0.09640046296296297</v>
      </c>
    </row>
    <row r="32" spans="1:14" ht="15.75" thickBot="1">
      <c r="A32" s="35" t="s">
        <v>495</v>
      </c>
      <c r="B32" s="36"/>
      <c r="C32" s="39">
        <v>4</v>
      </c>
      <c r="D32" s="39">
        <v>5</v>
      </c>
      <c r="E32" s="40">
        <v>0.6288773148148148</v>
      </c>
      <c r="F32" s="40">
        <v>0.7427199074074075</v>
      </c>
      <c r="G32" s="40">
        <v>0.7464236111111111</v>
      </c>
      <c r="H32" s="40">
        <v>0.0037037037037037034</v>
      </c>
      <c r="I32" s="39"/>
      <c r="J32" s="39" t="s">
        <v>496</v>
      </c>
      <c r="K32" s="39" t="s">
        <v>496</v>
      </c>
      <c r="L32" s="39" t="s">
        <v>495</v>
      </c>
      <c r="M32" s="39"/>
      <c r="N32" s="41">
        <v>0.1503125</v>
      </c>
    </row>
    <row r="33" spans="1:2" ht="15.75" thickBot="1">
      <c r="A33" s="76"/>
      <c r="B33" s="76"/>
    </row>
    <row r="34" spans="1:14" ht="15">
      <c r="A34" s="26" t="s">
        <v>149</v>
      </c>
      <c r="B34" s="29">
        <v>53</v>
      </c>
      <c r="C34" s="29">
        <v>1</v>
      </c>
      <c r="D34" s="29">
        <v>3</v>
      </c>
      <c r="E34" s="30">
        <v>0.25</v>
      </c>
      <c r="F34" s="30">
        <v>0.3226967592592593</v>
      </c>
      <c r="G34" s="30">
        <v>0.32405092592592594</v>
      </c>
      <c r="H34" s="30">
        <v>0.0013541666666666667</v>
      </c>
      <c r="I34" s="29"/>
      <c r="J34" s="29" t="s">
        <v>125</v>
      </c>
      <c r="K34" s="29" t="s">
        <v>261</v>
      </c>
      <c r="L34" s="29" t="s">
        <v>261</v>
      </c>
      <c r="M34" s="30">
        <v>0.0013541666666666667</v>
      </c>
      <c r="N34" s="31">
        <v>0.00568287037037037</v>
      </c>
    </row>
    <row r="35" spans="1:14" ht="15">
      <c r="A35" s="32" t="s">
        <v>497</v>
      </c>
      <c r="C35" s="28">
        <v>2</v>
      </c>
      <c r="D35" s="28">
        <v>5</v>
      </c>
      <c r="E35" s="33">
        <v>0.3518287037037037</v>
      </c>
      <c r="F35" s="33">
        <v>0.4290625</v>
      </c>
      <c r="G35" s="33">
        <v>0.4304282407407407</v>
      </c>
      <c r="H35" s="33">
        <v>0.001365740740740741</v>
      </c>
      <c r="I35" s="28"/>
      <c r="J35" s="28" t="s">
        <v>498</v>
      </c>
      <c r="K35" s="28" t="s">
        <v>499</v>
      </c>
      <c r="L35" s="28" t="s">
        <v>500</v>
      </c>
      <c r="M35" s="33">
        <v>0.0027199074074074074</v>
      </c>
      <c r="N35" s="34">
        <v>0.011319444444444444</v>
      </c>
    </row>
    <row r="36" spans="1:14" ht="15">
      <c r="A36" s="32" t="s">
        <v>501</v>
      </c>
      <c r="C36" s="28">
        <v>3</v>
      </c>
      <c r="D36" s="28">
        <v>5</v>
      </c>
      <c r="E36" s="33">
        <v>0.45820601851851855</v>
      </c>
      <c r="F36" s="33">
        <v>0.5164583333333334</v>
      </c>
      <c r="G36" s="33">
        <v>0.5181481481481481</v>
      </c>
      <c r="H36" s="33">
        <v>0.001689814814814815</v>
      </c>
      <c r="I36" s="28"/>
      <c r="J36" s="28" t="s">
        <v>502</v>
      </c>
      <c r="K36" s="28" t="s">
        <v>365</v>
      </c>
      <c r="L36" s="28" t="s">
        <v>503</v>
      </c>
      <c r="M36" s="33">
        <v>0.004409722222222222</v>
      </c>
      <c r="N36" s="34">
        <v>0.013449074074074073</v>
      </c>
    </row>
    <row r="37" spans="1:14" ht="15.75" thickBot="1">
      <c r="A37" s="35" t="s">
        <v>160</v>
      </c>
      <c r="B37" s="36"/>
      <c r="C37" s="39">
        <v>4</v>
      </c>
      <c r="D37" s="39" t="s">
        <v>157</v>
      </c>
      <c r="E37" s="40">
        <v>0.5459259259259259</v>
      </c>
      <c r="F37" s="40">
        <v>0.6314583333333333</v>
      </c>
      <c r="G37" s="40">
        <v>0.6327546296296297</v>
      </c>
      <c r="H37" s="40">
        <v>0.0012962962962962963</v>
      </c>
      <c r="I37" s="39"/>
      <c r="J37" s="39" t="s">
        <v>504</v>
      </c>
      <c r="K37" s="39" t="s">
        <v>504</v>
      </c>
      <c r="L37" s="39" t="s">
        <v>505</v>
      </c>
      <c r="M37" s="39"/>
      <c r="N37" s="41">
        <v>0.039050925925925926</v>
      </c>
    </row>
    <row r="38" spans="1:14" ht="15.75" thickBot="1">
      <c r="A38" s="74"/>
      <c r="B38" s="45"/>
      <c r="C38" s="74"/>
      <c r="D38" s="74"/>
      <c r="E38" s="48"/>
      <c r="F38" s="48"/>
      <c r="G38" s="48"/>
      <c r="H38" s="48"/>
      <c r="I38" s="74"/>
      <c r="J38" s="74"/>
      <c r="K38" s="74"/>
      <c r="L38" s="74"/>
      <c r="M38" s="74"/>
      <c r="N38" s="48"/>
    </row>
    <row r="39" spans="1:15" ht="15">
      <c r="A39" s="38" t="s">
        <v>149</v>
      </c>
      <c r="B39" s="42">
        <v>56</v>
      </c>
      <c r="C39" s="42">
        <v>1</v>
      </c>
      <c r="D39" s="42">
        <v>3</v>
      </c>
      <c r="E39" s="43">
        <v>0.25</v>
      </c>
      <c r="F39" s="43">
        <v>0.32275462962962964</v>
      </c>
      <c r="G39" s="43">
        <v>0.3244675925925926</v>
      </c>
      <c r="H39" s="43">
        <v>0.001712962962962963</v>
      </c>
      <c r="I39" s="42"/>
      <c r="J39" s="42" t="s">
        <v>643</v>
      </c>
      <c r="K39" s="42" t="s">
        <v>541</v>
      </c>
      <c r="L39" s="42" t="s">
        <v>541</v>
      </c>
      <c r="M39" s="43">
        <v>0.001712962962962963</v>
      </c>
      <c r="N39" s="44">
        <v>0.006099537037037036</v>
      </c>
      <c r="O39" s="45"/>
    </row>
    <row r="40" spans="1:15" ht="15">
      <c r="A40" s="46" t="s">
        <v>682</v>
      </c>
      <c r="B40" s="45"/>
      <c r="C40" s="74">
        <v>2</v>
      </c>
      <c r="D40" s="74">
        <v>2</v>
      </c>
      <c r="E40" s="48">
        <v>0.35224537037037035</v>
      </c>
      <c r="F40" s="48">
        <v>0.4227893518518519</v>
      </c>
      <c r="G40" s="48">
        <v>0.424837962962963</v>
      </c>
      <c r="H40" s="48">
        <v>0.0020486111111111113</v>
      </c>
      <c r="I40" s="74"/>
      <c r="J40" s="74" t="s">
        <v>314</v>
      </c>
      <c r="K40" s="74" t="s">
        <v>166</v>
      </c>
      <c r="L40" s="74" t="s">
        <v>191</v>
      </c>
      <c r="M40" s="48">
        <v>0.003761574074074074</v>
      </c>
      <c r="N40" s="49">
        <v>0.005729166666666667</v>
      </c>
      <c r="O40" s="45"/>
    </row>
    <row r="41" spans="1:15" ht="15">
      <c r="A41" s="46" t="s">
        <v>683</v>
      </c>
      <c r="B41" s="45"/>
      <c r="C41" s="74">
        <v>3</v>
      </c>
      <c r="D41" s="74" t="s">
        <v>157</v>
      </c>
      <c r="E41" s="48">
        <v>0.45261574074074074</v>
      </c>
      <c r="F41" s="48">
        <v>0.4996527777777778</v>
      </c>
      <c r="G41" s="48">
        <v>0.5068171296296297</v>
      </c>
      <c r="H41" s="48">
        <v>0.0071643518518518514</v>
      </c>
      <c r="I41" s="74"/>
      <c r="J41" s="74" t="s">
        <v>684</v>
      </c>
      <c r="K41" s="74" t="s">
        <v>685</v>
      </c>
      <c r="L41" s="74" t="s">
        <v>182</v>
      </c>
      <c r="M41" s="48">
        <v>0.010925925925925924</v>
      </c>
      <c r="N41" s="49">
        <v>0.0021180555555555553</v>
      </c>
      <c r="O41" s="45"/>
    </row>
    <row r="42" spans="1:15" ht="15.75" thickBot="1">
      <c r="A42" s="50" t="s">
        <v>627</v>
      </c>
      <c r="B42" s="51"/>
      <c r="C42" s="52">
        <v>4</v>
      </c>
      <c r="D42" s="52" t="s">
        <v>157</v>
      </c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74"/>
    </row>
    <row r="43" spans="1:15" ht="15.75" thickBot="1">
      <c r="A43" s="75"/>
      <c r="B43" s="7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15">
      <c r="A44" s="38" t="s">
        <v>149</v>
      </c>
      <c r="B44" s="42">
        <v>68</v>
      </c>
      <c r="C44" s="42">
        <v>1</v>
      </c>
      <c r="D44" s="42">
        <v>1</v>
      </c>
      <c r="E44" s="43">
        <v>0.25</v>
      </c>
      <c r="F44" s="43">
        <v>0.3166319444444445</v>
      </c>
      <c r="G44" s="43">
        <v>0.31836805555555553</v>
      </c>
      <c r="H44" s="43">
        <v>0.001736111111111111</v>
      </c>
      <c r="I44" s="42"/>
      <c r="J44" s="42" t="s">
        <v>506</v>
      </c>
      <c r="K44" s="42" t="s">
        <v>327</v>
      </c>
      <c r="L44" s="42" t="s">
        <v>327</v>
      </c>
      <c r="M44" s="43">
        <v>0.001736111111111111</v>
      </c>
      <c r="N44" s="44">
        <v>0</v>
      </c>
      <c r="O44" s="45"/>
    </row>
    <row r="45" spans="1:15" ht="15">
      <c r="A45" s="46" t="s">
        <v>676</v>
      </c>
      <c r="B45" s="45"/>
      <c r="C45" s="47">
        <v>2</v>
      </c>
      <c r="D45" s="47">
        <v>1</v>
      </c>
      <c r="E45" s="48">
        <v>0.3461458333333333</v>
      </c>
      <c r="F45" s="48">
        <v>0.41643518518518513</v>
      </c>
      <c r="G45" s="48">
        <v>0.41910879629629627</v>
      </c>
      <c r="H45" s="48">
        <v>0.002673611111111111</v>
      </c>
      <c r="I45" s="47"/>
      <c r="J45" s="47" t="s">
        <v>507</v>
      </c>
      <c r="K45" s="47" t="s">
        <v>269</v>
      </c>
      <c r="L45" s="47" t="s">
        <v>321</v>
      </c>
      <c r="M45" s="48">
        <v>0.004409722222222222</v>
      </c>
      <c r="N45" s="49">
        <v>0</v>
      </c>
      <c r="O45" s="45"/>
    </row>
    <row r="46" spans="1:15" ht="15">
      <c r="A46" s="46" t="s">
        <v>508</v>
      </c>
      <c r="B46" s="45"/>
      <c r="C46" s="47">
        <v>3</v>
      </c>
      <c r="D46" s="47" t="s">
        <v>157</v>
      </c>
      <c r="E46" s="48">
        <v>0.4468865740740741</v>
      </c>
      <c r="F46" s="48">
        <v>0.4996990740740741</v>
      </c>
      <c r="G46" s="48">
        <v>0.5117013888888889</v>
      </c>
      <c r="H46" s="48">
        <v>0.012002314814814815</v>
      </c>
      <c r="I46" s="47"/>
      <c r="J46" s="47" t="s">
        <v>260</v>
      </c>
      <c r="K46" s="47" t="s">
        <v>509</v>
      </c>
      <c r="L46" s="47" t="s">
        <v>219</v>
      </c>
      <c r="M46" s="48">
        <v>0.016412037037037037</v>
      </c>
      <c r="N46" s="49">
        <v>0.007002314814814815</v>
      </c>
      <c r="O46" s="45"/>
    </row>
    <row r="47" spans="1:15" ht="15.75" thickBot="1">
      <c r="A47" s="50" t="s">
        <v>257</v>
      </c>
      <c r="B47" s="51"/>
      <c r="C47" s="52">
        <v>4</v>
      </c>
      <c r="D47" s="52" t="s">
        <v>157</v>
      </c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47"/>
    </row>
    <row r="48" spans="1:15" ht="15.75" thickBot="1">
      <c r="A48" s="75"/>
      <c r="B48" s="7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5">
      <c r="A49" s="38" t="s">
        <v>149</v>
      </c>
      <c r="B49" s="42">
        <v>66</v>
      </c>
      <c r="C49" s="42">
        <v>1</v>
      </c>
      <c r="D49" s="42">
        <v>5</v>
      </c>
      <c r="E49" s="43">
        <v>0.25</v>
      </c>
      <c r="F49" s="43">
        <v>0.3257175925925926</v>
      </c>
      <c r="G49" s="43">
        <v>0.32783564814814814</v>
      </c>
      <c r="H49" s="43">
        <v>0.0021180555555555553</v>
      </c>
      <c r="I49" s="42"/>
      <c r="J49" s="42" t="s">
        <v>217</v>
      </c>
      <c r="K49" s="42" t="s">
        <v>267</v>
      </c>
      <c r="L49" s="42" t="s">
        <v>267</v>
      </c>
      <c r="M49" s="43">
        <v>0.0021180555555555553</v>
      </c>
      <c r="N49" s="44">
        <v>0.009467592592592592</v>
      </c>
      <c r="O49" s="45"/>
    </row>
    <row r="50" spans="1:15" ht="15">
      <c r="A50" s="46" t="s">
        <v>510</v>
      </c>
      <c r="B50" s="45"/>
      <c r="C50" s="47">
        <v>2</v>
      </c>
      <c r="D50" s="47">
        <v>5</v>
      </c>
      <c r="E50" s="48">
        <v>0.3556134259259259</v>
      </c>
      <c r="F50" s="48">
        <v>0.4310763888888889</v>
      </c>
      <c r="G50" s="48">
        <v>0.43385416666666665</v>
      </c>
      <c r="H50" s="48">
        <v>0.002777777777777778</v>
      </c>
      <c r="I50" s="47"/>
      <c r="J50" s="47" t="s">
        <v>511</v>
      </c>
      <c r="K50" s="47" t="s">
        <v>512</v>
      </c>
      <c r="L50" s="47" t="s">
        <v>513</v>
      </c>
      <c r="M50" s="48">
        <v>0.004895833333333333</v>
      </c>
      <c r="N50" s="49">
        <v>0.014745370370370372</v>
      </c>
      <c r="O50" s="45"/>
    </row>
    <row r="51" spans="1:15" ht="15">
      <c r="A51" s="46" t="s">
        <v>514</v>
      </c>
      <c r="B51" s="45"/>
      <c r="C51" s="47">
        <v>3</v>
      </c>
      <c r="D51" s="47" t="s">
        <v>157</v>
      </c>
      <c r="E51" s="48">
        <v>0.4616319444444445</v>
      </c>
      <c r="F51" s="48">
        <v>0.5148032407407407</v>
      </c>
      <c r="G51" s="48">
        <v>0.517361111111111</v>
      </c>
      <c r="H51" s="48">
        <v>0.0025578703703703705</v>
      </c>
      <c r="I51" s="47"/>
      <c r="J51" s="47" t="s">
        <v>164</v>
      </c>
      <c r="K51" s="47" t="s">
        <v>515</v>
      </c>
      <c r="L51" s="47" t="s">
        <v>114</v>
      </c>
      <c r="M51" s="48">
        <v>0.007453703703703703</v>
      </c>
      <c r="N51" s="49">
        <v>0.01266203703703704</v>
      </c>
      <c r="O51" s="45"/>
    </row>
    <row r="52" spans="1:15" ht="15.75" thickBot="1">
      <c r="A52" s="50" t="s">
        <v>160</v>
      </c>
      <c r="B52" s="51"/>
      <c r="C52" s="52">
        <v>4</v>
      </c>
      <c r="D52" s="52" t="s">
        <v>157</v>
      </c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47"/>
    </row>
    <row r="53" spans="1:15" ht="15.75" thickBot="1">
      <c r="A53" s="75"/>
      <c r="B53" s="7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">
      <c r="A54" s="38" t="s">
        <v>149</v>
      </c>
      <c r="B54" s="42">
        <v>52</v>
      </c>
      <c r="C54" s="42">
        <v>1</v>
      </c>
      <c r="D54" s="42">
        <v>5</v>
      </c>
      <c r="E54" s="43">
        <v>0.25</v>
      </c>
      <c r="F54" s="43">
        <v>0.3239236111111111</v>
      </c>
      <c r="G54" s="43">
        <v>0.32557870370370373</v>
      </c>
      <c r="H54" s="43">
        <v>0.0016550925925925926</v>
      </c>
      <c r="I54" s="42"/>
      <c r="J54" s="42" t="s">
        <v>168</v>
      </c>
      <c r="K54" s="42" t="s">
        <v>463</v>
      </c>
      <c r="L54" s="42" t="s">
        <v>463</v>
      </c>
      <c r="M54" s="43">
        <v>0.0016550925925925926</v>
      </c>
      <c r="N54" s="44">
        <v>0.0072106481481481475</v>
      </c>
      <c r="O54" s="45"/>
    </row>
    <row r="55" spans="1:15" ht="15">
      <c r="A55" s="46" t="s">
        <v>516</v>
      </c>
      <c r="B55" s="45"/>
      <c r="C55" s="47">
        <v>2</v>
      </c>
      <c r="D55" s="47">
        <v>5</v>
      </c>
      <c r="E55" s="48">
        <v>0.3533564814814815</v>
      </c>
      <c r="F55" s="48">
        <v>0.4294212962962963</v>
      </c>
      <c r="G55" s="48">
        <v>0.4313194444444444</v>
      </c>
      <c r="H55" s="48">
        <v>0.0018981481481481482</v>
      </c>
      <c r="I55" s="47"/>
      <c r="J55" s="47" t="s">
        <v>503</v>
      </c>
      <c r="K55" s="47" t="s">
        <v>105</v>
      </c>
      <c r="L55" s="47" t="s">
        <v>363</v>
      </c>
      <c r="M55" s="48">
        <v>0.0035532407407407405</v>
      </c>
      <c r="N55" s="49">
        <v>0.012210648148148146</v>
      </c>
      <c r="O55" s="45"/>
    </row>
    <row r="56" spans="1:15" ht="15">
      <c r="A56" s="46" t="s">
        <v>517</v>
      </c>
      <c r="B56" s="45"/>
      <c r="C56" s="47">
        <v>3</v>
      </c>
      <c r="D56" s="47" t="s">
        <v>157</v>
      </c>
      <c r="E56" s="48">
        <v>0.4590972222222222</v>
      </c>
      <c r="F56" s="48">
        <v>0.5148842592592593</v>
      </c>
      <c r="G56" s="48">
        <v>0.5180208333333333</v>
      </c>
      <c r="H56" s="48">
        <v>0.003136574074074074</v>
      </c>
      <c r="I56" s="47"/>
      <c r="J56" s="47" t="s">
        <v>269</v>
      </c>
      <c r="K56" s="47" t="s">
        <v>256</v>
      </c>
      <c r="L56" s="47" t="s">
        <v>441</v>
      </c>
      <c r="M56" s="48">
        <v>0.006689814814814814</v>
      </c>
      <c r="N56" s="49">
        <v>0.01332175925925926</v>
      </c>
      <c r="O56" s="45"/>
    </row>
    <row r="57" spans="1:15" ht="15.75" thickBot="1">
      <c r="A57" s="50" t="s">
        <v>160</v>
      </c>
      <c r="B57" s="51"/>
      <c r="C57" s="52">
        <v>4</v>
      </c>
      <c r="D57" s="52" t="s">
        <v>157</v>
      </c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47"/>
    </row>
    <row r="58" spans="1:15" ht="15.75" thickBot="1">
      <c r="A58" s="75"/>
      <c r="B58" s="7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5">
      <c r="A59" s="38" t="s">
        <v>149</v>
      </c>
      <c r="B59" s="42">
        <v>67</v>
      </c>
      <c r="C59" s="42">
        <v>1</v>
      </c>
      <c r="D59" s="42">
        <v>4</v>
      </c>
      <c r="E59" s="43">
        <v>0.25</v>
      </c>
      <c r="F59" s="43">
        <v>0.322349537037037</v>
      </c>
      <c r="G59" s="43">
        <v>0.3246643518518519</v>
      </c>
      <c r="H59" s="43">
        <v>0.002314814814814815</v>
      </c>
      <c r="I59" s="42"/>
      <c r="J59" s="42" t="s">
        <v>467</v>
      </c>
      <c r="K59" s="42" t="s">
        <v>311</v>
      </c>
      <c r="L59" s="42" t="s">
        <v>311</v>
      </c>
      <c r="M59" s="43">
        <v>0.002314814814814815</v>
      </c>
      <c r="N59" s="44">
        <v>0.006296296296296296</v>
      </c>
      <c r="O59" s="45"/>
    </row>
    <row r="60" spans="1:15" ht="15">
      <c r="A60" s="46" t="s">
        <v>518</v>
      </c>
      <c r="B60" s="45"/>
      <c r="C60" s="47">
        <v>2</v>
      </c>
      <c r="D60" s="47" t="s">
        <v>157</v>
      </c>
      <c r="E60" s="48">
        <v>0.3524421296296296</v>
      </c>
      <c r="F60" s="48">
        <v>0.42315972222222226</v>
      </c>
      <c r="G60" s="48">
        <v>0.4268865740740741</v>
      </c>
      <c r="H60" s="48">
        <v>0.0037268518518518514</v>
      </c>
      <c r="I60" s="47"/>
      <c r="J60" s="47" t="s">
        <v>465</v>
      </c>
      <c r="K60" s="47" t="s">
        <v>207</v>
      </c>
      <c r="L60" s="47" t="s">
        <v>252</v>
      </c>
      <c r="M60" s="48">
        <v>0.0060416666666666665</v>
      </c>
      <c r="N60" s="49">
        <v>0.007777777777777777</v>
      </c>
      <c r="O60" s="45"/>
    </row>
    <row r="61" spans="1:15" ht="15">
      <c r="A61" s="46" t="s">
        <v>519</v>
      </c>
      <c r="B61" s="45"/>
      <c r="C61" s="47">
        <v>3</v>
      </c>
      <c r="D61" s="47" t="s">
        <v>157</v>
      </c>
      <c r="E61" s="47"/>
      <c r="F61" s="47"/>
      <c r="G61" s="47"/>
      <c r="H61" s="47"/>
      <c r="I61" s="47"/>
      <c r="J61" s="47"/>
      <c r="K61" s="47"/>
      <c r="L61" s="47"/>
      <c r="M61" s="47"/>
      <c r="N61" s="54"/>
      <c r="O61" s="45"/>
    </row>
    <row r="62" spans="1:15" ht="15.75" thickBot="1">
      <c r="A62" s="50" t="s">
        <v>160</v>
      </c>
      <c r="B62" s="51"/>
      <c r="C62" s="52">
        <v>4</v>
      </c>
      <c r="D62" s="52" t="s">
        <v>157</v>
      </c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47"/>
    </row>
    <row r="63" spans="1:15" ht="15.75" thickBot="1">
      <c r="A63" s="75"/>
      <c r="B63" s="7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5">
      <c r="A64" s="38" t="s">
        <v>149</v>
      </c>
      <c r="B64" s="42">
        <v>65</v>
      </c>
      <c r="C64" s="42">
        <v>1</v>
      </c>
      <c r="D64" s="42">
        <v>5</v>
      </c>
      <c r="E64" s="43">
        <v>0.25</v>
      </c>
      <c r="F64" s="43">
        <v>0.3257175925925926</v>
      </c>
      <c r="G64" s="43">
        <v>0.3277662037037037</v>
      </c>
      <c r="H64" s="43">
        <v>0.0020486111111111113</v>
      </c>
      <c r="I64" s="42"/>
      <c r="J64" s="42" t="s">
        <v>217</v>
      </c>
      <c r="K64" s="42" t="s">
        <v>352</v>
      </c>
      <c r="L64" s="42" t="s">
        <v>352</v>
      </c>
      <c r="M64" s="43">
        <v>0.0020486111111111113</v>
      </c>
      <c r="N64" s="44">
        <v>0.009398148148148149</v>
      </c>
      <c r="O64" s="45"/>
    </row>
    <row r="65" spans="1:15" ht="15">
      <c r="A65" s="46" t="s">
        <v>520</v>
      </c>
      <c r="B65" s="45"/>
      <c r="C65" s="47">
        <v>2</v>
      </c>
      <c r="D65" s="47" t="s">
        <v>157</v>
      </c>
      <c r="E65" s="48">
        <v>0.35554398148148153</v>
      </c>
      <c r="F65" s="48">
        <v>0.4310763888888889</v>
      </c>
      <c r="G65" s="48">
        <v>0.43432870370370374</v>
      </c>
      <c r="H65" s="48">
        <v>0.003252314814814815</v>
      </c>
      <c r="I65" s="47"/>
      <c r="J65" s="47" t="s">
        <v>211</v>
      </c>
      <c r="K65" s="47" t="s">
        <v>358</v>
      </c>
      <c r="L65" s="47" t="s">
        <v>521</v>
      </c>
      <c r="M65" s="48">
        <v>0.005300925925925925</v>
      </c>
      <c r="N65" s="49">
        <v>0.01521990740740741</v>
      </c>
      <c r="O65" s="45"/>
    </row>
    <row r="66" spans="1:15" ht="15">
      <c r="A66" s="46" t="s">
        <v>522</v>
      </c>
      <c r="B66" s="45"/>
      <c r="C66" s="47">
        <v>3</v>
      </c>
      <c r="D66" s="47" t="s">
        <v>157</v>
      </c>
      <c r="E66" s="47"/>
      <c r="F66" s="47"/>
      <c r="G66" s="47"/>
      <c r="H66" s="47"/>
      <c r="I66" s="47"/>
      <c r="J66" s="47"/>
      <c r="K66" s="47"/>
      <c r="L66" s="47"/>
      <c r="M66" s="47"/>
      <c r="N66" s="54"/>
      <c r="O66" s="45"/>
    </row>
    <row r="67" spans="1:15" ht="15.75" thickBot="1">
      <c r="A67" s="50" t="s">
        <v>160</v>
      </c>
      <c r="B67" s="51"/>
      <c r="C67" s="52">
        <v>4</v>
      </c>
      <c r="D67" s="52" t="s">
        <v>157</v>
      </c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47"/>
    </row>
    <row r="68" spans="1:15" ht="15.75" thickBot="1">
      <c r="A68" s="75"/>
      <c r="B68" s="7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5">
      <c r="A69" s="38" t="s">
        <v>149</v>
      </c>
      <c r="B69" s="42">
        <v>57</v>
      </c>
      <c r="C69" s="42">
        <v>1</v>
      </c>
      <c r="D69" s="42">
        <v>3</v>
      </c>
      <c r="E69" s="43">
        <v>0.25</v>
      </c>
      <c r="F69" s="43">
        <v>0.3223958333333333</v>
      </c>
      <c r="G69" s="43">
        <v>0.3243402777777778</v>
      </c>
      <c r="H69" s="43">
        <v>0.0019444444444444442</v>
      </c>
      <c r="I69" s="42"/>
      <c r="J69" s="42" t="s">
        <v>523</v>
      </c>
      <c r="K69" s="42" t="s">
        <v>140</v>
      </c>
      <c r="L69" s="42" t="s">
        <v>140</v>
      </c>
      <c r="M69" s="43">
        <v>0.0019444444444444442</v>
      </c>
      <c r="N69" s="44">
        <v>0.0059722222222222225</v>
      </c>
      <c r="O69" s="45"/>
    </row>
    <row r="70" spans="1:15" ht="15">
      <c r="A70" s="46" t="s">
        <v>524</v>
      </c>
      <c r="B70" s="45"/>
      <c r="C70" s="47">
        <v>2</v>
      </c>
      <c r="D70" s="47" t="s">
        <v>157</v>
      </c>
      <c r="E70" s="48">
        <v>0.3521180555555556</v>
      </c>
      <c r="F70" s="48">
        <v>0.4290740740740741</v>
      </c>
      <c r="G70" s="48">
        <v>0.43701388888888887</v>
      </c>
      <c r="H70" s="48">
        <v>0.007939814814814814</v>
      </c>
      <c r="I70" s="47"/>
      <c r="J70" s="47" t="s">
        <v>525</v>
      </c>
      <c r="K70" s="47" t="s">
        <v>526</v>
      </c>
      <c r="L70" s="47" t="s">
        <v>527</v>
      </c>
      <c r="M70" s="48">
        <v>0.009884259259259258</v>
      </c>
      <c r="N70" s="49">
        <v>0.017905092592592594</v>
      </c>
      <c r="O70" s="45"/>
    </row>
    <row r="71" spans="1:15" ht="15">
      <c r="A71" s="46" t="s">
        <v>528</v>
      </c>
      <c r="B71" s="45"/>
      <c r="C71" s="47">
        <v>3</v>
      </c>
      <c r="D71" s="47" t="s">
        <v>157</v>
      </c>
      <c r="E71" s="47"/>
      <c r="F71" s="47"/>
      <c r="G71" s="47"/>
      <c r="H71" s="47"/>
      <c r="I71" s="47"/>
      <c r="J71" s="47"/>
      <c r="K71" s="47"/>
      <c r="L71" s="47"/>
      <c r="M71" s="47"/>
      <c r="N71" s="54"/>
      <c r="O71" s="45"/>
    </row>
    <row r="72" spans="1:15" ht="15.75" thickBot="1">
      <c r="A72" s="50" t="s">
        <v>248</v>
      </c>
      <c r="B72" s="51"/>
      <c r="C72" s="52">
        <v>4</v>
      </c>
      <c r="D72" s="52" t="s">
        <v>157</v>
      </c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47"/>
    </row>
    <row r="73" spans="1:15" ht="15.75" thickBot="1">
      <c r="A73" s="75"/>
      <c r="B73" s="7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5">
      <c r="A74" s="38" t="s">
        <v>149</v>
      </c>
      <c r="B74" s="42">
        <v>61</v>
      </c>
      <c r="C74" s="42">
        <v>1</v>
      </c>
      <c r="D74" s="42">
        <v>1</v>
      </c>
      <c r="E74" s="43">
        <v>0.25</v>
      </c>
      <c r="F74" s="43">
        <v>0.3201851851851852</v>
      </c>
      <c r="G74" s="43">
        <v>0.3223611111111111</v>
      </c>
      <c r="H74" s="43">
        <v>0.0021759259259259258</v>
      </c>
      <c r="I74" s="42"/>
      <c r="J74" s="42" t="s">
        <v>529</v>
      </c>
      <c r="K74" s="42" t="s">
        <v>507</v>
      </c>
      <c r="L74" s="42" t="s">
        <v>507</v>
      </c>
      <c r="M74" s="43">
        <v>0.0021759259259259258</v>
      </c>
      <c r="N74" s="44">
        <v>0.003993055555555556</v>
      </c>
      <c r="O74" s="45"/>
    </row>
    <row r="75" spans="1:15" ht="15">
      <c r="A75" s="46" t="s">
        <v>530</v>
      </c>
      <c r="B75" s="45"/>
      <c r="C75" s="47">
        <v>2</v>
      </c>
      <c r="D75" s="47" t="s">
        <v>157</v>
      </c>
      <c r="E75" s="48">
        <v>0.35013888888888883</v>
      </c>
      <c r="F75" s="48">
        <v>0.44446759259259255</v>
      </c>
      <c r="G75" s="48">
        <v>0.4483333333333333</v>
      </c>
      <c r="H75" s="48">
        <v>0.0038657407407407408</v>
      </c>
      <c r="I75" s="47"/>
      <c r="J75" s="47" t="s">
        <v>531</v>
      </c>
      <c r="K75" s="47" t="s">
        <v>532</v>
      </c>
      <c r="L75" s="47" t="s">
        <v>115</v>
      </c>
      <c r="M75" s="48">
        <v>0.0060416666666666665</v>
      </c>
      <c r="N75" s="49">
        <v>0.02922453703703704</v>
      </c>
      <c r="O75" s="45"/>
    </row>
    <row r="76" spans="1:15" ht="15">
      <c r="A76" s="46" t="s">
        <v>533</v>
      </c>
      <c r="B76" s="45"/>
      <c r="C76" s="47">
        <v>3</v>
      </c>
      <c r="D76" s="47" t="s">
        <v>157</v>
      </c>
      <c r="E76" s="47"/>
      <c r="F76" s="47"/>
      <c r="G76" s="47"/>
      <c r="H76" s="47"/>
      <c r="I76" s="47"/>
      <c r="J76" s="47"/>
      <c r="K76" s="47"/>
      <c r="L76" s="47"/>
      <c r="M76" s="47"/>
      <c r="N76" s="54"/>
      <c r="O76" s="45"/>
    </row>
    <row r="77" spans="1:15" ht="15.75" thickBot="1">
      <c r="A77" s="50" t="s">
        <v>248</v>
      </c>
      <c r="B77" s="51"/>
      <c r="C77" s="52">
        <v>4</v>
      </c>
      <c r="D77" s="52" t="s">
        <v>157</v>
      </c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47"/>
    </row>
    <row r="78" spans="1:15" ht="15.75" thickBot="1">
      <c r="A78" s="75"/>
      <c r="B78" s="7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5">
      <c r="A79" s="38" t="s">
        <v>149</v>
      </c>
      <c r="B79" s="42">
        <v>63</v>
      </c>
      <c r="C79" s="42">
        <v>1</v>
      </c>
      <c r="D79" s="42">
        <v>1</v>
      </c>
      <c r="E79" s="43">
        <v>0.25</v>
      </c>
      <c r="F79" s="43">
        <v>0.3216898148148148</v>
      </c>
      <c r="G79" s="43">
        <v>0.32336805555555553</v>
      </c>
      <c r="H79" s="43">
        <v>0.0016782407407407406</v>
      </c>
      <c r="I79" s="42"/>
      <c r="J79" s="42" t="s">
        <v>321</v>
      </c>
      <c r="K79" s="42" t="s">
        <v>473</v>
      </c>
      <c r="L79" s="42" t="s">
        <v>473</v>
      </c>
      <c r="M79" s="43">
        <v>0.0016782407407407406</v>
      </c>
      <c r="N79" s="44">
        <v>0.005</v>
      </c>
      <c r="O79" s="45"/>
    </row>
    <row r="80" spans="1:15" ht="15">
      <c r="A80" s="46" t="s">
        <v>534</v>
      </c>
      <c r="B80" s="45"/>
      <c r="C80" s="47">
        <v>2</v>
      </c>
      <c r="D80" s="47" t="s">
        <v>157</v>
      </c>
      <c r="E80" s="48">
        <v>0.3511458333333333</v>
      </c>
      <c r="F80" s="48">
        <v>0.446412037037037</v>
      </c>
      <c r="G80" s="48">
        <v>0.44960648148148147</v>
      </c>
      <c r="H80" s="48">
        <v>0.003194444444444444</v>
      </c>
      <c r="I80" s="47"/>
      <c r="J80" s="47" t="s">
        <v>535</v>
      </c>
      <c r="K80" s="47" t="s">
        <v>536</v>
      </c>
      <c r="L80" s="47" t="s">
        <v>537</v>
      </c>
      <c r="M80" s="48">
        <v>0.004872685185185186</v>
      </c>
      <c r="N80" s="49">
        <v>0.030497685185185183</v>
      </c>
      <c r="O80" s="45"/>
    </row>
    <row r="81" spans="1:15" ht="15">
      <c r="A81" s="46" t="s">
        <v>538</v>
      </c>
      <c r="B81" s="45"/>
      <c r="C81" s="47">
        <v>3</v>
      </c>
      <c r="D81" s="47" t="s">
        <v>157</v>
      </c>
      <c r="E81" s="47"/>
      <c r="F81" s="47"/>
      <c r="G81" s="47"/>
      <c r="H81" s="47"/>
      <c r="I81" s="47"/>
      <c r="J81" s="47"/>
      <c r="K81" s="47"/>
      <c r="L81" s="47"/>
      <c r="M81" s="47"/>
      <c r="N81" s="54"/>
      <c r="O81" s="45"/>
    </row>
    <row r="82" spans="1:15" ht="15.75" thickBot="1">
      <c r="A82" s="50" t="s">
        <v>248</v>
      </c>
      <c r="B82" s="51"/>
      <c r="C82" s="52">
        <v>4</v>
      </c>
      <c r="D82" s="52" t="s">
        <v>157</v>
      </c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47"/>
    </row>
    <row r="83" spans="1:15" ht="15">
      <c r="A83" s="75"/>
      <c r="B83" s="7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1:15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5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</sheetData>
  <sheetProtection password="E331" sheet="1" objects="1" scenarios="1"/>
  <mergeCells count="15">
    <mergeCell ref="A33:B33"/>
    <mergeCell ref="A4:N4"/>
    <mergeCell ref="A13:B13"/>
    <mergeCell ref="A18:B18"/>
    <mergeCell ref="A23:B23"/>
    <mergeCell ref="A28:B28"/>
    <mergeCell ref="A73:B73"/>
    <mergeCell ref="A78:B78"/>
    <mergeCell ref="A83:B83"/>
    <mergeCell ref="A43:B43"/>
    <mergeCell ref="A48:B48"/>
    <mergeCell ref="A53:B53"/>
    <mergeCell ref="A58:B58"/>
    <mergeCell ref="A63:B63"/>
    <mergeCell ref="A68:B68"/>
  </mergeCells>
  <printOptions/>
  <pageMargins left="0.787401575" right="0.787401575" top="0.984251969" bottom="0.984251969" header="0.492125985" footer="0.492125985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43">
      <selection activeCell="P41" sqref="P41"/>
    </sheetView>
  </sheetViews>
  <sheetFormatPr defaultColWidth="9.140625" defaultRowHeight="15"/>
  <cols>
    <col min="1" max="1" width="36.57421875" style="1" bestFit="1" customWidth="1"/>
    <col min="2" max="2" width="5.57421875" style="1" customWidth="1"/>
    <col min="3" max="3" width="5.28125" style="1" customWidth="1"/>
    <col min="4" max="4" width="8.8515625" style="1" customWidth="1"/>
    <col min="5" max="5" width="8.28125" style="1" customWidth="1"/>
    <col min="6" max="6" width="7.00390625" style="1" customWidth="1"/>
    <col min="7" max="7" width="7.140625" style="1" customWidth="1"/>
    <col min="8" max="8" width="7.00390625" style="1" customWidth="1"/>
    <col min="9" max="9" width="5.421875" style="1" customWidth="1"/>
    <col min="10" max="10" width="4.8515625" style="1" customWidth="1"/>
    <col min="11" max="11" width="7.421875" style="1" customWidth="1"/>
    <col min="12" max="12" width="6.8515625" style="1" customWidth="1"/>
    <col min="13" max="13" width="7.7109375" style="1" customWidth="1"/>
    <col min="14" max="14" width="7.421875" style="1" customWidth="1"/>
    <col min="15" max="15" width="4.7109375" style="1" customWidth="1"/>
    <col min="16" max="16384" width="9.140625" style="1" customWidth="1"/>
  </cols>
  <sheetData>
    <row r="1" ht="18.75">
      <c r="A1" s="68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161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162</v>
      </c>
    </row>
    <row r="8" spans="2:14" ht="24" thickBot="1"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78</v>
      </c>
      <c r="C9" s="29">
        <v>1</v>
      </c>
      <c r="D9" s="29">
        <v>2</v>
      </c>
      <c r="E9" s="30">
        <v>0.2604166666666667</v>
      </c>
      <c r="F9" s="30">
        <v>0.33024305555555555</v>
      </c>
      <c r="G9" s="30">
        <v>0.33200231481481485</v>
      </c>
      <c r="H9" s="30">
        <v>0.0017592592592592592</v>
      </c>
      <c r="I9" s="29"/>
      <c r="J9" s="29" t="s">
        <v>163</v>
      </c>
      <c r="K9" s="29" t="s">
        <v>164</v>
      </c>
      <c r="L9" s="29" t="s">
        <v>164</v>
      </c>
      <c r="M9" s="30">
        <v>0.0017592592592592592</v>
      </c>
      <c r="N9" s="31">
        <v>0.0001388888888888889</v>
      </c>
    </row>
    <row r="10" spans="1:14" ht="15">
      <c r="A10" s="32" t="s">
        <v>165</v>
      </c>
      <c r="C10" s="28">
        <v>2</v>
      </c>
      <c r="D10" s="28">
        <v>3</v>
      </c>
      <c r="E10" s="33">
        <v>0.35978009259259264</v>
      </c>
      <c r="F10" s="33">
        <v>0.43233796296296295</v>
      </c>
      <c r="G10" s="33">
        <v>0.4339236111111111</v>
      </c>
      <c r="H10" s="33">
        <v>0.0015856481481481479</v>
      </c>
      <c r="I10" s="28"/>
      <c r="J10" s="28" t="s">
        <v>166</v>
      </c>
      <c r="K10" s="28" t="s">
        <v>167</v>
      </c>
      <c r="L10" s="28" t="s">
        <v>168</v>
      </c>
      <c r="M10" s="33">
        <v>0.003344907407407407</v>
      </c>
      <c r="N10" s="34">
        <v>0.0023263888888888887</v>
      </c>
    </row>
    <row r="11" spans="1:14" ht="15">
      <c r="A11" s="32" t="s">
        <v>169</v>
      </c>
      <c r="C11" s="28">
        <v>3</v>
      </c>
      <c r="D11" s="28">
        <v>1</v>
      </c>
      <c r="E11" s="33">
        <v>0.46170138888888884</v>
      </c>
      <c r="F11" s="33">
        <v>0.5123032407407407</v>
      </c>
      <c r="G11" s="33">
        <v>0.5146643518518519</v>
      </c>
      <c r="H11" s="33">
        <v>0.002361111111111111</v>
      </c>
      <c r="I11" s="28"/>
      <c r="J11" s="28" t="s">
        <v>170</v>
      </c>
      <c r="K11" s="28" t="s">
        <v>171</v>
      </c>
      <c r="L11" s="28" t="s">
        <v>172</v>
      </c>
      <c r="M11" s="33">
        <v>0.005706018518518519</v>
      </c>
      <c r="N11" s="34">
        <v>0</v>
      </c>
    </row>
    <row r="12" spans="1:14" ht="15.75" thickBot="1">
      <c r="A12" s="35" t="s">
        <v>173</v>
      </c>
      <c r="B12" s="36"/>
      <c r="C12" s="39">
        <v>4</v>
      </c>
      <c r="D12" s="39">
        <v>1</v>
      </c>
      <c r="E12" s="40">
        <v>0.5424421296296297</v>
      </c>
      <c r="F12" s="40">
        <v>0.5955439814814815</v>
      </c>
      <c r="G12" s="40">
        <v>0.6039930555555556</v>
      </c>
      <c r="H12" s="40">
        <v>0.008449074074074074</v>
      </c>
      <c r="I12" s="39"/>
      <c r="J12" s="39" t="s">
        <v>140</v>
      </c>
      <c r="K12" s="39" t="s">
        <v>140</v>
      </c>
      <c r="L12" s="39" t="s">
        <v>173</v>
      </c>
      <c r="M12" s="39"/>
      <c r="N12" s="41">
        <v>0</v>
      </c>
    </row>
    <row r="13" spans="1:2" ht="15.75" thickBot="1">
      <c r="A13" s="76"/>
      <c r="B13" s="76"/>
    </row>
    <row r="14" spans="1:14" ht="15">
      <c r="A14" s="26">
        <v>2</v>
      </c>
      <c r="B14" s="29">
        <v>76</v>
      </c>
      <c r="C14" s="29">
        <v>1</v>
      </c>
      <c r="D14" s="29">
        <v>3</v>
      </c>
      <c r="E14" s="30">
        <v>0.2604166666666667</v>
      </c>
      <c r="F14" s="30">
        <v>0.3301736111111111</v>
      </c>
      <c r="G14" s="30">
        <v>0.3325810185185185</v>
      </c>
      <c r="H14" s="30">
        <v>0.0024074074074074076</v>
      </c>
      <c r="I14" s="29"/>
      <c r="J14" s="29" t="s">
        <v>174</v>
      </c>
      <c r="K14" s="29" t="s">
        <v>175</v>
      </c>
      <c r="L14" s="29" t="s">
        <v>175</v>
      </c>
      <c r="M14" s="30">
        <v>0.0024074074074074076</v>
      </c>
      <c r="N14" s="31">
        <v>0.0007175925925925927</v>
      </c>
    </row>
    <row r="15" spans="1:14" ht="15">
      <c r="A15" s="32" t="s">
        <v>176</v>
      </c>
      <c r="C15" s="28">
        <v>2</v>
      </c>
      <c r="D15" s="28">
        <v>9</v>
      </c>
      <c r="E15" s="33">
        <v>0.36035879629629625</v>
      </c>
      <c r="F15" s="33">
        <v>0.43349537037037034</v>
      </c>
      <c r="G15" s="33">
        <v>0.44083333333333335</v>
      </c>
      <c r="H15" s="33">
        <v>0.007337962962962963</v>
      </c>
      <c r="I15" s="28"/>
      <c r="J15" s="28" t="s">
        <v>177</v>
      </c>
      <c r="K15" s="28" t="s">
        <v>178</v>
      </c>
      <c r="L15" s="28" t="s">
        <v>150</v>
      </c>
      <c r="M15" s="33">
        <v>0.009745370370370371</v>
      </c>
      <c r="N15" s="34">
        <v>0.009236111111111112</v>
      </c>
    </row>
    <row r="16" spans="1:14" ht="15">
      <c r="A16" s="32" t="s">
        <v>179</v>
      </c>
      <c r="C16" s="28">
        <v>3</v>
      </c>
      <c r="D16" s="28">
        <v>5</v>
      </c>
      <c r="E16" s="33">
        <v>0.4686111111111111</v>
      </c>
      <c r="F16" s="33">
        <v>0.5208449074074074</v>
      </c>
      <c r="G16" s="33">
        <v>0.5266898148148148</v>
      </c>
      <c r="H16" s="33">
        <v>0.005844907407407407</v>
      </c>
      <c r="I16" s="28"/>
      <c r="J16" s="28" t="s">
        <v>180</v>
      </c>
      <c r="K16" s="28" t="s">
        <v>181</v>
      </c>
      <c r="L16" s="28" t="s">
        <v>97</v>
      </c>
      <c r="M16" s="33">
        <v>0.015590277777777778</v>
      </c>
      <c r="N16" s="34">
        <v>0.012025462962962962</v>
      </c>
    </row>
    <row r="17" spans="1:14" ht="15.75" thickBot="1">
      <c r="A17" s="35" t="s">
        <v>182</v>
      </c>
      <c r="B17" s="36"/>
      <c r="C17" s="39">
        <v>4</v>
      </c>
      <c r="D17" s="39">
        <v>2</v>
      </c>
      <c r="E17" s="40">
        <v>0.5544675925925926</v>
      </c>
      <c r="F17" s="40">
        <v>0.5979050925925926</v>
      </c>
      <c r="G17" s="40">
        <v>0.6144675925925925</v>
      </c>
      <c r="H17" s="40">
        <v>0.0165625</v>
      </c>
      <c r="I17" s="39"/>
      <c r="J17" s="39" t="s">
        <v>183</v>
      </c>
      <c r="K17" s="39" t="s">
        <v>183</v>
      </c>
      <c r="L17" s="39" t="s">
        <v>182</v>
      </c>
      <c r="M17" s="39"/>
      <c r="N17" s="41">
        <v>0.002361111111111111</v>
      </c>
    </row>
    <row r="18" spans="1:2" ht="15.75" thickBot="1">
      <c r="A18" s="76"/>
      <c r="B18" s="76"/>
    </row>
    <row r="19" spans="1:14" ht="15">
      <c r="A19" s="26">
        <v>3</v>
      </c>
      <c r="B19" s="29">
        <v>81</v>
      </c>
      <c r="C19" s="29">
        <v>1</v>
      </c>
      <c r="D19" s="29">
        <v>7</v>
      </c>
      <c r="E19" s="30">
        <v>0.2604166666666667</v>
      </c>
      <c r="F19" s="30">
        <v>0.3340277777777778</v>
      </c>
      <c r="G19" s="30">
        <v>0.3362962962962963</v>
      </c>
      <c r="H19" s="30">
        <v>0.0022685185185185182</v>
      </c>
      <c r="I19" s="29"/>
      <c r="J19" s="29" t="s">
        <v>184</v>
      </c>
      <c r="K19" s="29" t="s">
        <v>185</v>
      </c>
      <c r="L19" s="29" t="s">
        <v>185</v>
      </c>
      <c r="M19" s="30">
        <v>0.0022685185185185182</v>
      </c>
      <c r="N19" s="31">
        <v>0.004432870370370371</v>
      </c>
    </row>
    <row r="20" spans="1:14" ht="15">
      <c r="A20" s="32" t="s">
        <v>186</v>
      </c>
      <c r="C20" s="28">
        <v>2</v>
      </c>
      <c r="D20" s="28">
        <v>5</v>
      </c>
      <c r="E20" s="33">
        <v>0.36407407407407405</v>
      </c>
      <c r="F20" s="33">
        <v>0.4330555555555555</v>
      </c>
      <c r="G20" s="33">
        <v>0.4361921296296296</v>
      </c>
      <c r="H20" s="33">
        <v>0.003136574074074074</v>
      </c>
      <c r="I20" s="28"/>
      <c r="J20" s="28" t="s">
        <v>187</v>
      </c>
      <c r="K20" s="28" t="s">
        <v>188</v>
      </c>
      <c r="L20" s="28" t="s">
        <v>189</v>
      </c>
      <c r="M20" s="33">
        <v>0.005405092592592592</v>
      </c>
      <c r="N20" s="34">
        <v>0.004594907407407408</v>
      </c>
    </row>
    <row r="21" spans="1:14" ht="15">
      <c r="A21" s="32" t="s">
        <v>190</v>
      </c>
      <c r="C21" s="28">
        <v>3</v>
      </c>
      <c r="D21" s="28">
        <v>2</v>
      </c>
      <c r="E21" s="33">
        <v>0.46396990740740746</v>
      </c>
      <c r="F21" s="33">
        <v>0.5193865740740741</v>
      </c>
      <c r="G21" s="33">
        <v>0.5227199074074075</v>
      </c>
      <c r="H21" s="33">
        <v>0.0033333333333333335</v>
      </c>
      <c r="I21" s="28"/>
      <c r="J21" s="28" t="s">
        <v>191</v>
      </c>
      <c r="K21" s="28" t="s">
        <v>192</v>
      </c>
      <c r="L21" s="28" t="s">
        <v>193</v>
      </c>
      <c r="M21" s="33">
        <v>0.008738425925925926</v>
      </c>
      <c r="N21" s="34">
        <v>0.008055555555555555</v>
      </c>
    </row>
    <row r="22" spans="1:14" ht="15.75" thickBot="1">
      <c r="A22" s="35" t="s">
        <v>188</v>
      </c>
      <c r="B22" s="69" t="s">
        <v>675</v>
      </c>
      <c r="C22" s="39">
        <v>4</v>
      </c>
      <c r="D22" s="39">
        <v>3</v>
      </c>
      <c r="E22" s="40">
        <v>0.5504976851851852</v>
      </c>
      <c r="F22" s="40">
        <v>0.5983912037037037</v>
      </c>
      <c r="G22" s="40">
        <v>0.6071875</v>
      </c>
      <c r="H22" s="40">
        <v>0.008796296296296297</v>
      </c>
      <c r="I22" s="39"/>
      <c r="J22" s="39" t="s">
        <v>194</v>
      </c>
      <c r="K22" s="39" t="s">
        <v>194</v>
      </c>
      <c r="L22" s="39" t="s">
        <v>188</v>
      </c>
      <c r="M22" s="39"/>
      <c r="N22" s="41">
        <v>0.002847222222222222</v>
      </c>
    </row>
    <row r="23" spans="1:2" ht="15.75" thickBot="1">
      <c r="A23" s="76"/>
      <c r="B23" s="76"/>
    </row>
    <row r="24" spans="1:14" ht="15">
      <c r="A24" s="26">
        <v>4</v>
      </c>
      <c r="B24" s="29">
        <v>73</v>
      </c>
      <c r="C24" s="29">
        <v>1</v>
      </c>
      <c r="D24" s="29">
        <v>8</v>
      </c>
      <c r="E24" s="30">
        <v>0.2604166666666667</v>
      </c>
      <c r="F24" s="30">
        <v>0.33636574074074077</v>
      </c>
      <c r="G24" s="30">
        <v>0.3380902777777777</v>
      </c>
      <c r="H24" s="30">
        <v>0.0017245370370370372</v>
      </c>
      <c r="I24" s="29"/>
      <c r="J24" s="29" t="s">
        <v>219</v>
      </c>
      <c r="K24" s="29" t="s">
        <v>220</v>
      </c>
      <c r="L24" s="29" t="s">
        <v>220</v>
      </c>
      <c r="M24" s="30">
        <v>0.0017245370370370372</v>
      </c>
      <c r="N24" s="31">
        <v>0.0062268518518518515</v>
      </c>
    </row>
    <row r="25" spans="1:14" ht="15">
      <c r="A25" s="32" t="s">
        <v>221</v>
      </c>
      <c r="C25" s="28">
        <v>2</v>
      </c>
      <c r="D25" s="28">
        <v>8</v>
      </c>
      <c r="E25" s="33">
        <v>0.36586805555555557</v>
      </c>
      <c r="F25" s="33">
        <v>0.43884259259259256</v>
      </c>
      <c r="G25" s="33">
        <v>0.44037037037037036</v>
      </c>
      <c r="H25" s="33">
        <v>0.0015277777777777779</v>
      </c>
      <c r="I25" s="28"/>
      <c r="J25" s="28" t="s">
        <v>222</v>
      </c>
      <c r="K25" s="28" t="s">
        <v>223</v>
      </c>
      <c r="L25" s="28" t="s">
        <v>224</v>
      </c>
      <c r="M25" s="33">
        <v>0.003252314814814815</v>
      </c>
      <c r="N25" s="34">
        <v>0.008773148148148148</v>
      </c>
    </row>
    <row r="26" spans="1:14" ht="15">
      <c r="A26" s="32" t="s">
        <v>225</v>
      </c>
      <c r="C26" s="28">
        <v>3</v>
      </c>
      <c r="D26" s="28">
        <v>6</v>
      </c>
      <c r="E26" s="33">
        <v>0.46814814814814815</v>
      </c>
      <c r="F26" s="33">
        <v>0.5254976851851852</v>
      </c>
      <c r="G26" s="33">
        <v>0.5272916666666666</v>
      </c>
      <c r="H26" s="33">
        <v>0.0017939814814814815</v>
      </c>
      <c r="I26" s="28"/>
      <c r="J26" s="28" t="s">
        <v>224</v>
      </c>
      <c r="K26" s="28" t="s">
        <v>102</v>
      </c>
      <c r="L26" s="28" t="s">
        <v>226</v>
      </c>
      <c r="M26" s="33">
        <v>0.005046296296296296</v>
      </c>
      <c r="N26" s="34">
        <v>0.012627314814814815</v>
      </c>
    </row>
    <row r="27" spans="1:14" ht="15.75" thickBot="1">
      <c r="A27" s="35" t="s">
        <v>227</v>
      </c>
      <c r="B27" s="36"/>
      <c r="C27" s="39">
        <v>4</v>
      </c>
      <c r="D27" s="39">
        <v>4</v>
      </c>
      <c r="E27" s="40">
        <v>0.5550694444444445</v>
      </c>
      <c r="F27" s="40">
        <v>0.6079976851851852</v>
      </c>
      <c r="G27" s="40">
        <v>0.6102546296296296</v>
      </c>
      <c r="H27" s="40">
        <v>0.0022569444444444447</v>
      </c>
      <c r="I27" s="39"/>
      <c r="J27" s="39" t="s">
        <v>228</v>
      </c>
      <c r="K27" s="39" t="s">
        <v>228</v>
      </c>
      <c r="L27" s="39" t="s">
        <v>227</v>
      </c>
      <c r="M27" s="39"/>
      <c r="N27" s="41">
        <v>0.012453703703703703</v>
      </c>
    </row>
    <row r="28" spans="1:2" ht="15.75" thickBot="1">
      <c r="A28" s="76"/>
      <c r="B28" s="76"/>
    </row>
    <row r="29" spans="1:14" ht="15">
      <c r="A29" s="26">
        <v>5</v>
      </c>
      <c r="B29" s="29">
        <v>72</v>
      </c>
      <c r="C29" s="29">
        <v>1</v>
      </c>
      <c r="D29" s="29">
        <v>5</v>
      </c>
      <c r="E29" s="30">
        <v>0.2604166666666667</v>
      </c>
      <c r="F29" s="30">
        <v>0.3335532407407407</v>
      </c>
      <c r="G29" s="30">
        <v>0.3351967592592593</v>
      </c>
      <c r="H29" s="30">
        <v>0.0016435185185185183</v>
      </c>
      <c r="I29" s="29"/>
      <c r="J29" s="29" t="s">
        <v>229</v>
      </c>
      <c r="K29" s="29" t="s">
        <v>230</v>
      </c>
      <c r="L29" s="29" t="s">
        <v>230</v>
      </c>
      <c r="M29" s="30">
        <v>0.0016435185185185183</v>
      </c>
      <c r="N29" s="31">
        <v>0.0033333333333333335</v>
      </c>
    </row>
    <row r="30" spans="1:14" ht="23.25">
      <c r="A30" s="32" t="s">
        <v>231</v>
      </c>
      <c r="C30" s="28">
        <v>2</v>
      </c>
      <c r="D30" s="28">
        <v>4</v>
      </c>
      <c r="E30" s="33">
        <v>0.362974537037037</v>
      </c>
      <c r="F30" s="33">
        <v>0.43233796296296295</v>
      </c>
      <c r="G30" s="33">
        <v>0.434837962962963</v>
      </c>
      <c r="H30" s="33">
        <v>0.0025</v>
      </c>
      <c r="I30" s="28"/>
      <c r="J30" s="28" t="s">
        <v>232</v>
      </c>
      <c r="K30" s="28" t="s">
        <v>233</v>
      </c>
      <c r="L30" s="28" t="s">
        <v>234</v>
      </c>
      <c r="M30" s="33">
        <v>0.004143518518518519</v>
      </c>
      <c r="N30" s="34">
        <v>0.0032407407407407406</v>
      </c>
    </row>
    <row r="31" spans="1:14" ht="15">
      <c r="A31" s="32" t="s">
        <v>235</v>
      </c>
      <c r="C31" s="28">
        <v>3</v>
      </c>
      <c r="D31" s="28">
        <v>3</v>
      </c>
      <c r="E31" s="33">
        <v>0.46261574074074074</v>
      </c>
      <c r="F31" s="33">
        <v>0.5196875</v>
      </c>
      <c r="G31" s="33">
        <v>0.5233912037037037</v>
      </c>
      <c r="H31" s="33">
        <v>0.0037037037037037034</v>
      </c>
      <c r="I31" s="28"/>
      <c r="J31" s="28" t="s">
        <v>236</v>
      </c>
      <c r="K31" s="28" t="s">
        <v>237</v>
      </c>
      <c r="L31" s="28" t="s">
        <v>238</v>
      </c>
      <c r="M31" s="33">
        <v>0.007847222222222222</v>
      </c>
      <c r="N31" s="34">
        <v>0.008726851851851852</v>
      </c>
    </row>
    <row r="32" spans="1:14" ht="15.75" thickBot="1">
      <c r="A32" s="35" t="s">
        <v>211</v>
      </c>
      <c r="B32" s="36"/>
      <c r="C32" s="39">
        <v>4</v>
      </c>
      <c r="D32" s="39">
        <v>5</v>
      </c>
      <c r="E32" s="40">
        <v>0.5511689814814814</v>
      </c>
      <c r="F32" s="40">
        <v>0.6103240740740741</v>
      </c>
      <c r="G32" s="40">
        <v>0.6151504629629629</v>
      </c>
      <c r="H32" s="40">
        <v>0.004826388888888889</v>
      </c>
      <c r="I32" s="39"/>
      <c r="J32" s="39" t="s">
        <v>239</v>
      </c>
      <c r="K32" s="39" t="s">
        <v>239</v>
      </c>
      <c r="L32" s="39" t="s">
        <v>211</v>
      </c>
      <c r="M32" s="39"/>
      <c r="N32" s="41">
        <v>0.014780092592592595</v>
      </c>
    </row>
    <row r="33" spans="1:14" ht="15.75" thickBot="1">
      <c r="A33" s="47"/>
      <c r="B33" s="45"/>
      <c r="C33" s="47"/>
      <c r="D33" s="47"/>
      <c r="E33" s="48"/>
      <c r="F33" s="48"/>
      <c r="G33" s="48"/>
      <c r="H33" s="48"/>
      <c r="I33" s="47"/>
      <c r="J33" s="47"/>
      <c r="K33" s="47"/>
      <c r="L33" s="47"/>
      <c r="M33" s="47"/>
      <c r="N33" s="48"/>
    </row>
    <row r="34" spans="1:14" ht="15">
      <c r="A34" s="26" t="s">
        <v>677</v>
      </c>
      <c r="B34" s="29">
        <v>79</v>
      </c>
      <c r="C34" s="29">
        <v>1</v>
      </c>
      <c r="D34" s="29">
        <v>12</v>
      </c>
      <c r="E34" s="30">
        <v>0.2604166666666667</v>
      </c>
      <c r="F34" s="30">
        <v>0.33775462962962965</v>
      </c>
      <c r="G34" s="30">
        <v>0.33914351851851854</v>
      </c>
      <c r="H34" s="30">
        <v>0.001388888888888889</v>
      </c>
      <c r="I34" s="29"/>
      <c r="J34" s="29" t="s">
        <v>195</v>
      </c>
      <c r="K34" s="29" t="s">
        <v>196</v>
      </c>
      <c r="L34" s="29" t="s">
        <v>196</v>
      </c>
      <c r="M34" s="30">
        <v>0.001388888888888889</v>
      </c>
      <c r="N34" s="31">
        <v>0.0072800925925925915</v>
      </c>
    </row>
    <row r="35" spans="1:14" ht="15">
      <c r="A35" s="32" t="s">
        <v>197</v>
      </c>
      <c r="C35" s="28">
        <v>2</v>
      </c>
      <c r="D35" s="28">
        <v>11</v>
      </c>
      <c r="E35" s="33">
        <v>0.3669212962962963</v>
      </c>
      <c r="F35" s="33">
        <v>0.4482407407407407</v>
      </c>
      <c r="G35" s="33">
        <v>0.45122685185185185</v>
      </c>
      <c r="H35" s="33">
        <v>0.0029861111111111113</v>
      </c>
      <c r="I35" s="28"/>
      <c r="J35" s="28" t="s">
        <v>198</v>
      </c>
      <c r="K35" s="28" t="s">
        <v>199</v>
      </c>
      <c r="L35" s="28" t="s">
        <v>200</v>
      </c>
      <c r="M35" s="33">
        <v>0.004375</v>
      </c>
      <c r="N35" s="34">
        <v>0.01962962962962963</v>
      </c>
    </row>
    <row r="36" spans="1:14" ht="15">
      <c r="A36" s="32" t="s">
        <v>201</v>
      </c>
      <c r="C36" s="28">
        <v>3</v>
      </c>
      <c r="D36" s="28">
        <v>9</v>
      </c>
      <c r="E36" s="33">
        <v>0.4790046296296296</v>
      </c>
      <c r="F36" s="33">
        <v>0.5481944444444444</v>
      </c>
      <c r="G36" s="33">
        <v>0.5505439814814815</v>
      </c>
      <c r="H36" s="33">
        <v>0.002349537037037037</v>
      </c>
      <c r="I36" s="28"/>
      <c r="J36" s="28" t="s">
        <v>202</v>
      </c>
      <c r="K36" s="28" t="s">
        <v>203</v>
      </c>
      <c r="L36" s="28" t="s">
        <v>204</v>
      </c>
      <c r="M36" s="33">
        <v>0.006724537037037037</v>
      </c>
      <c r="N36" s="34">
        <v>0.03587962962962963</v>
      </c>
    </row>
    <row r="37" spans="1:14" ht="15.75" thickBot="1">
      <c r="A37" s="35" t="s">
        <v>205</v>
      </c>
      <c r="B37" s="36"/>
      <c r="C37" s="39">
        <v>4</v>
      </c>
      <c r="D37" s="39">
        <v>6</v>
      </c>
      <c r="E37" s="40">
        <v>0.5783217592592592</v>
      </c>
      <c r="F37" s="40">
        <v>0.6025578703703703</v>
      </c>
      <c r="G37" s="40">
        <v>0.6120717592592593</v>
      </c>
      <c r="H37" s="40">
        <v>0.00951388888888889</v>
      </c>
      <c r="I37" s="39"/>
      <c r="J37" s="39" t="s">
        <v>206</v>
      </c>
      <c r="K37" s="39" t="s">
        <v>206</v>
      </c>
      <c r="L37" s="39" t="s">
        <v>205</v>
      </c>
      <c r="M37" s="39"/>
      <c r="N37" s="41">
        <v>0.007013888888888889</v>
      </c>
    </row>
    <row r="38" spans="1:2" ht="15.75" thickBot="1">
      <c r="A38" s="76"/>
      <c r="B38" s="76"/>
    </row>
    <row r="39" spans="1:14" ht="15">
      <c r="A39" s="26" t="s">
        <v>678</v>
      </c>
      <c r="B39" s="29">
        <v>82</v>
      </c>
      <c r="C39" s="29">
        <v>1</v>
      </c>
      <c r="D39" s="29">
        <v>10</v>
      </c>
      <c r="E39" s="30">
        <v>0.2604166666666667</v>
      </c>
      <c r="F39" s="30">
        <v>0.3370486111111111</v>
      </c>
      <c r="G39" s="30">
        <v>0.3387847222222222</v>
      </c>
      <c r="H39" s="30">
        <v>0.001736111111111111</v>
      </c>
      <c r="I39" s="29"/>
      <c r="J39" s="29" t="s">
        <v>207</v>
      </c>
      <c r="K39" s="29" t="s">
        <v>208</v>
      </c>
      <c r="L39" s="29" t="s">
        <v>208</v>
      </c>
      <c r="M39" s="30">
        <v>0.001736111111111111</v>
      </c>
      <c r="N39" s="31">
        <v>0.006921296296296297</v>
      </c>
    </row>
    <row r="40" spans="1:14" ht="15">
      <c r="A40" s="32" t="s">
        <v>209</v>
      </c>
      <c r="C40" s="28">
        <v>2</v>
      </c>
      <c r="D40" s="28">
        <v>10</v>
      </c>
      <c r="E40" s="33">
        <v>0.3665625</v>
      </c>
      <c r="F40" s="33">
        <v>0.43894675925925924</v>
      </c>
      <c r="G40" s="33">
        <v>0.4420717592592593</v>
      </c>
      <c r="H40" s="33">
        <v>0.003125</v>
      </c>
      <c r="I40" s="28"/>
      <c r="J40" s="28" t="s">
        <v>210</v>
      </c>
      <c r="K40" s="28" t="s">
        <v>211</v>
      </c>
      <c r="L40" s="28" t="s">
        <v>212</v>
      </c>
      <c r="M40" s="33">
        <v>0.004861111111111111</v>
      </c>
      <c r="N40" s="34">
        <v>0.010474537037037037</v>
      </c>
    </row>
    <row r="41" spans="1:14" ht="15">
      <c r="A41" s="32" t="s">
        <v>213</v>
      </c>
      <c r="C41" s="28">
        <v>3</v>
      </c>
      <c r="D41" s="28">
        <v>8</v>
      </c>
      <c r="E41" s="33">
        <v>0.469849537037037</v>
      </c>
      <c r="F41" s="33">
        <v>0.5428125</v>
      </c>
      <c r="G41" s="33">
        <v>0.545787037037037</v>
      </c>
      <c r="H41" s="33">
        <v>0.0029745370370370373</v>
      </c>
      <c r="I41" s="28"/>
      <c r="J41" s="28" t="s">
        <v>214</v>
      </c>
      <c r="K41" s="28" t="s">
        <v>215</v>
      </c>
      <c r="L41" s="28" t="s">
        <v>216</v>
      </c>
      <c r="M41" s="33">
        <v>0.007835648148148149</v>
      </c>
      <c r="N41" s="34">
        <v>0.031122685185185187</v>
      </c>
    </row>
    <row r="42" spans="1:14" ht="15.75" thickBot="1">
      <c r="A42" s="35" t="s">
        <v>217</v>
      </c>
      <c r="B42" s="36"/>
      <c r="C42" s="39">
        <v>4</v>
      </c>
      <c r="D42" s="39">
        <v>7</v>
      </c>
      <c r="E42" s="40">
        <v>0.5735648148148148</v>
      </c>
      <c r="F42" s="40">
        <v>0.6033680555555555</v>
      </c>
      <c r="G42" s="40">
        <v>0.6144097222222222</v>
      </c>
      <c r="H42" s="40">
        <v>0.011041666666666667</v>
      </c>
      <c r="I42" s="39"/>
      <c r="J42" s="39" t="s">
        <v>218</v>
      </c>
      <c r="K42" s="39" t="s">
        <v>218</v>
      </c>
      <c r="L42" s="39" t="s">
        <v>217</v>
      </c>
      <c r="M42" s="39"/>
      <c r="N42" s="41">
        <v>0.007824074074074075</v>
      </c>
    </row>
    <row r="43" spans="1:14" ht="15.75" thickBot="1">
      <c r="A43" s="47"/>
      <c r="B43" s="45"/>
      <c r="C43" s="47"/>
      <c r="D43" s="47"/>
      <c r="E43" s="48"/>
      <c r="F43" s="48"/>
      <c r="G43" s="48"/>
      <c r="H43" s="48"/>
      <c r="I43" s="47"/>
      <c r="J43" s="47"/>
      <c r="K43" s="47"/>
      <c r="L43" s="47"/>
      <c r="M43" s="47"/>
      <c r="N43" s="48"/>
    </row>
    <row r="44" spans="1:15" ht="15">
      <c r="A44" s="38" t="s">
        <v>149</v>
      </c>
      <c r="B44" s="42">
        <v>74</v>
      </c>
      <c r="C44" s="42">
        <v>1</v>
      </c>
      <c r="D44" s="42">
        <v>4</v>
      </c>
      <c r="E44" s="43">
        <v>0.2604166666666667</v>
      </c>
      <c r="F44" s="43">
        <v>0.33015046296296297</v>
      </c>
      <c r="G44" s="43">
        <v>0.3362384259259259</v>
      </c>
      <c r="H44" s="43">
        <v>0.006087962962962964</v>
      </c>
      <c r="I44" s="42"/>
      <c r="J44" s="42" t="s">
        <v>174</v>
      </c>
      <c r="K44" s="42" t="s">
        <v>240</v>
      </c>
      <c r="L44" s="42" t="s">
        <v>240</v>
      </c>
      <c r="M44" s="43">
        <v>0.006087962962962964</v>
      </c>
      <c r="N44" s="44">
        <v>0.004375</v>
      </c>
      <c r="O44" s="45"/>
    </row>
    <row r="45" spans="1:15" ht="15">
      <c r="A45" s="46" t="s">
        <v>241</v>
      </c>
      <c r="B45" s="45"/>
      <c r="C45" s="47">
        <v>2</v>
      </c>
      <c r="D45" s="47">
        <v>1</v>
      </c>
      <c r="E45" s="48">
        <v>0.36401620370370374</v>
      </c>
      <c r="F45" s="48">
        <v>0.42856481481481484</v>
      </c>
      <c r="G45" s="48">
        <v>0.4325347222222222</v>
      </c>
      <c r="H45" s="48">
        <v>0.003969907407407407</v>
      </c>
      <c r="I45" s="47"/>
      <c r="J45" s="47" t="s">
        <v>242</v>
      </c>
      <c r="K45" s="47" t="s">
        <v>243</v>
      </c>
      <c r="L45" s="47" t="s">
        <v>172</v>
      </c>
      <c r="M45" s="48">
        <v>0.01005787037037037</v>
      </c>
      <c r="N45" s="49">
        <v>0.0009375</v>
      </c>
      <c r="O45" s="45"/>
    </row>
    <row r="46" spans="1:15" ht="15">
      <c r="A46" s="46" t="s">
        <v>244</v>
      </c>
      <c r="B46" s="45"/>
      <c r="C46" s="47">
        <v>3</v>
      </c>
      <c r="D46" s="47" t="s">
        <v>157</v>
      </c>
      <c r="E46" s="48">
        <v>0.4603125</v>
      </c>
      <c r="F46" s="48">
        <v>0.512349537037037</v>
      </c>
      <c r="G46" s="48">
        <v>0.5237615740740741</v>
      </c>
      <c r="H46" s="48">
        <v>0.011412037037037038</v>
      </c>
      <c r="I46" s="47"/>
      <c r="J46" s="47" t="s">
        <v>245</v>
      </c>
      <c r="K46" s="47" t="s">
        <v>246</v>
      </c>
      <c r="L46" s="47" t="s">
        <v>247</v>
      </c>
      <c r="M46" s="48">
        <v>0.02146990740740741</v>
      </c>
      <c r="N46" s="49">
        <v>0.009097222222222222</v>
      </c>
      <c r="O46" s="45"/>
    </row>
    <row r="47" spans="1:15" ht="15.75" thickBot="1">
      <c r="A47" s="50" t="s">
        <v>248</v>
      </c>
      <c r="B47" s="51"/>
      <c r="C47" s="52">
        <v>4</v>
      </c>
      <c r="D47" s="52" t="s">
        <v>157</v>
      </c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47"/>
    </row>
    <row r="48" spans="1:2" ht="15.75" thickBot="1">
      <c r="A48" s="75"/>
      <c r="B48" s="75"/>
    </row>
    <row r="49" spans="1:15" ht="15">
      <c r="A49" s="38" t="s">
        <v>149</v>
      </c>
      <c r="B49" s="42">
        <v>77</v>
      </c>
      <c r="C49" s="42">
        <v>1</v>
      </c>
      <c r="D49" s="42">
        <v>3</v>
      </c>
      <c r="E49" s="43">
        <v>0.2604166666666667</v>
      </c>
      <c r="F49" s="43">
        <v>0.33356481481481487</v>
      </c>
      <c r="G49" s="43">
        <v>0.335162037037037</v>
      </c>
      <c r="H49" s="43">
        <v>0.001597222222222222</v>
      </c>
      <c r="I49" s="42"/>
      <c r="J49" s="42" t="s">
        <v>229</v>
      </c>
      <c r="K49" s="42" t="s">
        <v>249</v>
      </c>
      <c r="L49" s="42" t="s">
        <v>249</v>
      </c>
      <c r="M49" s="43">
        <v>0.001597222222222222</v>
      </c>
      <c r="N49" s="44">
        <v>0.003298611111111111</v>
      </c>
      <c r="O49" s="45"/>
    </row>
    <row r="50" spans="1:15" ht="15">
      <c r="A50" s="46" t="s">
        <v>250</v>
      </c>
      <c r="B50" s="45"/>
      <c r="C50" s="47">
        <v>2</v>
      </c>
      <c r="D50" s="47">
        <v>4</v>
      </c>
      <c r="E50" s="48">
        <v>0.3629398148148148</v>
      </c>
      <c r="F50" s="48">
        <v>0.43454861111111115</v>
      </c>
      <c r="G50" s="48">
        <v>0.4373263888888889</v>
      </c>
      <c r="H50" s="48">
        <v>0.002777777777777778</v>
      </c>
      <c r="I50" s="47"/>
      <c r="J50" s="47" t="s">
        <v>251</v>
      </c>
      <c r="K50" s="47" t="s">
        <v>112</v>
      </c>
      <c r="L50" s="47" t="s">
        <v>252</v>
      </c>
      <c r="M50" s="48">
        <v>0.004375</v>
      </c>
      <c r="N50" s="49">
        <v>0.005729166666666667</v>
      </c>
      <c r="O50" s="45"/>
    </row>
    <row r="51" spans="1:15" ht="15">
      <c r="A51" s="46" t="s">
        <v>253</v>
      </c>
      <c r="B51" s="45"/>
      <c r="C51" s="47">
        <v>3</v>
      </c>
      <c r="D51" s="47" t="s">
        <v>157</v>
      </c>
      <c r="E51" s="48">
        <v>0.46510416666666665</v>
      </c>
      <c r="F51" s="48">
        <v>0.5275578703703704</v>
      </c>
      <c r="G51" s="48">
        <v>0.53125</v>
      </c>
      <c r="H51" s="48">
        <v>0.00369212962962963</v>
      </c>
      <c r="I51" s="47"/>
      <c r="J51" s="47" t="s">
        <v>254</v>
      </c>
      <c r="K51" s="47" t="s">
        <v>255</v>
      </c>
      <c r="L51" s="47" t="s">
        <v>256</v>
      </c>
      <c r="M51" s="48">
        <v>0.00806712962962963</v>
      </c>
      <c r="N51" s="49">
        <v>0.016585648148148148</v>
      </c>
      <c r="O51" s="45"/>
    </row>
    <row r="52" spans="1:15" ht="15.75" thickBot="1">
      <c r="A52" s="50" t="s">
        <v>257</v>
      </c>
      <c r="B52" s="51"/>
      <c r="C52" s="52">
        <v>4</v>
      </c>
      <c r="D52" s="52" t="s">
        <v>157</v>
      </c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47"/>
    </row>
    <row r="53" spans="1:15" ht="15.75" thickBot="1">
      <c r="A53" s="75"/>
      <c r="B53" s="7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">
      <c r="A54" s="38" t="s">
        <v>149</v>
      </c>
      <c r="B54" s="42">
        <v>71</v>
      </c>
      <c r="C54" s="42">
        <v>1</v>
      </c>
      <c r="D54" s="42">
        <v>1</v>
      </c>
      <c r="E54" s="43">
        <v>0.2604166666666667</v>
      </c>
      <c r="F54" s="43">
        <v>0.3302083333333333</v>
      </c>
      <c r="G54" s="43">
        <v>0.33186342592592594</v>
      </c>
      <c r="H54" s="43">
        <v>0.0016550925925925926</v>
      </c>
      <c r="I54" s="42"/>
      <c r="J54" s="42" t="s">
        <v>100</v>
      </c>
      <c r="K54" s="42" t="s">
        <v>258</v>
      </c>
      <c r="L54" s="42" t="s">
        <v>258</v>
      </c>
      <c r="M54" s="43">
        <v>0.0016550925925925926</v>
      </c>
      <c r="N54" s="44">
        <v>0</v>
      </c>
      <c r="O54" s="45"/>
    </row>
    <row r="55" spans="1:15" ht="23.25">
      <c r="A55" s="46" t="s">
        <v>259</v>
      </c>
      <c r="B55" s="45"/>
      <c r="C55" s="47">
        <v>2</v>
      </c>
      <c r="D55" s="47">
        <v>1</v>
      </c>
      <c r="E55" s="48">
        <v>0.3596412037037037</v>
      </c>
      <c r="F55" s="48">
        <v>0.4287152777777778</v>
      </c>
      <c r="G55" s="48">
        <v>0.4315972222222222</v>
      </c>
      <c r="H55" s="48">
        <v>0.0028819444444444444</v>
      </c>
      <c r="I55" s="47"/>
      <c r="J55" s="47" t="s">
        <v>260</v>
      </c>
      <c r="K55" s="47" t="s">
        <v>261</v>
      </c>
      <c r="L55" s="47" t="s">
        <v>262</v>
      </c>
      <c r="M55" s="48">
        <v>0.0045370370370370365</v>
      </c>
      <c r="N55" s="49">
        <v>0</v>
      </c>
      <c r="O55" s="45"/>
    </row>
    <row r="56" spans="1:15" ht="15">
      <c r="A56" s="46" t="s">
        <v>263</v>
      </c>
      <c r="B56" s="45"/>
      <c r="C56" s="47">
        <v>3</v>
      </c>
      <c r="D56" s="47" t="s">
        <v>157</v>
      </c>
      <c r="E56" s="48">
        <v>0.459375</v>
      </c>
      <c r="F56" s="48">
        <v>0.5482407407407407</v>
      </c>
      <c r="G56" s="48">
        <v>0.554837962962963</v>
      </c>
      <c r="H56" s="48">
        <v>0.006597222222222222</v>
      </c>
      <c r="I56" s="47"/>
      <c r="J56" s="47" t="s">
        <v>264</v>
      </c>
      <c r="K56" s="47" t="s">
        <v>265</v>
      </c>
      <c r="L56" s="47" t="s">
        <v>266</v>
      </c>
      <c r="M56" s="48">
        <v>0.01113425925925926</v>
      </c>
      <c r="N56" s="49">
        <v>0.04017361111111111</v>
      </c>
      <c r="O56" s="45"/>
    </row>
    <row r="57" spans="1:15" ht="15.75" thickBot="1">
      <c r="A57" s="50" t="s">
        <v>248</v>
      </c>
      <c r="B57" s="51"/>
      <c r="C57" s="52">
        <v>4</v>
      </c>
      <c r="D57" s="52" t="s">
        <v>157</v>
      </c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47"/>
    </row>
    <row r="58" spans="1:15" ht="15.75" thickBot="1">
      <c r="A58" s="75"/>
      <c r="B58" s="7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5">
      <c r="A59" s="38" t="s">
        <v>149</v>
      </c>
      <c r="B59" s="42">
        <v>75</v>
      </c>
      <c r="C59" s="42">
        <v>1</v>
      </c>
      <c r="D59" s="42">
        <v>6</v>
      </c>
      <c r="E59" s="43">
        <v>0.2604166666666667</v>
      </c>
      <c r="F59" s="43">
        <v>0.3370717592592593</v>
      </c>
      <c r="G59" s="43">
        <v>0.33822916666666664</v>
      </c>
      <c r="H59" s="43">
        <v>0.0011574074074074073</v>
      </c>
      <c r="I59" s="42"/>
      <c r="J59" s="42" t="s">
        <v>223</v>
      </c>
      <c r="K59" s="42" t="s">
        <v>267</v>
      </c>
      <c r="L59" s="42" t="s">
        <v>267</v>
      </c>
      <c r="M59" s="43">
        <v>0.0011574074074074073</v>
      </c>
      <c r="N59" s="44">
        <v>0.00636574074074074</v>
      </c>
      <c r="O59" s="45"/>
    </row>
    <row r="60" spans="1:15" ht="15">
      <c r="A60" s="46" t="s">
        <v>268</v>
      </c>
      <c r="B60" s="45"/>
      <c r="C60" s="47">
        <v>2</v>
      </c>
      <c r="D60" s="47" t="s">
        <v>157</v>
      </c>
      <c r="E60" s="48">
        <v>0.3660069444444444</v>
      </c>
      <c r="F60" s="48">
        <v>0.43895833333333334</v>
      </c>
      <c r="G60" s="48">
        <v>0.44013888888888886</v>
      </c>
      <c r="H60" s="48">
        <v>0.0011805555555555556</v>
      </c>
      <c r="I60" s="47"/>
      <c r="J60" s="47" t="s">
        <v>269</v>
      </c>
      <c r="K60" s="47" t="s">
        <v>167</v>
      </c>
      <c r="L60" s="47" t="s">
        <v>227</v>
      </c>
      <c r="M60" s="48">
        <v>0.002337962962962963</v>
      </c>
      <c r="N60" s="49">
        <v>0.008541666666666668</v>
      </c>
      <c r="O60" s="45"/>
    </row>
    <row r="61" spans="1:15" ht="15">
      <c r="A61" s="46" t="s">
        <v>270</v>
      </c>
      <c r="B61" s="45"/>
      <c r="C61" s="47">
        <v>3</v>
      </c>
      <c r="D61" s="47" t="s">
        <v>157</v>
      </c>
      <c r="E61" s="47"/>
      <c r="F61" s="47"/>
      <c r="G61" s="47"/>
      <c r="H61" s="47"/>
      <c r="I61" s="47"/>
      <c r="J61" s="47"/>
      <c r="K61" s="47"/>
      <c r="L61" s="47"/>
      <c r="M61" s="47"/>
      <c r="N61" s="54"/>
      <c r="O61" s="45"/>
    </row>
    <row r="62" spans="1:15" ht="15.75" thickBot="1">
      <c r="A62" s="50" t="s">
        <v>160</v>
      </c>
      <c r="B62" s="51"/>
      <c r="C62" s="52">
        <v>4</v>
      </c>
      <c r="D62" s="52" t="s">
        <v>157</v>
      </c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47"/>
    </row>
    <row r="63" spans="1:15" ht="15.75" thickBot="1">
      <c r="A63" s="75"/>
      <c r="B63" s="7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5">
      <c r="A64" s="38" t="s">
        <v>149</v>
      </c>
      <c r="B64" s="42">
        <v>80</v>
      </c>
      <c r="C64" s="42">
        <v>1</v>
      </c>
      <c r="D64" s="42" t="s">
        <v>157</v>
      </c>
      <c r="E64" s="43">
        <v>0.2604166666666667</v>
      </c>
      <c r="F64" s="43">
        <v>0.337037037037037</v>
      </c>
      <c r="G64" s="43">
        <v>0.3390740740740741</v>
      </c>
      <c r="H64" s="43">
        <v>0.0020370370370370373</v>
      </c>
      <c r="I64" s="42"/>
      <c r="J64" s="42" t="s">
        <v>207</v>
      </c>
      <c r="K64" s="42" t="s">
        <v>155</v>
      </c>
      <c r="L64" s="42" t="s">
        <v>155</v>
      </c>
      <c r="M64" s="43">
        <v>0.0020370370370370373</v>
      </c>
      <c r="N64" s="44">
        <v>0.0072106481481481475</v>
      </c>
      <c r="O64" s="45"/>
    </row>
    <row r="65" spans="1:15" ht="15">
      <c r="A65" s="46" t="s">
        <v>271</v>
      </c>
      <c r="B65" s="45"/>
      <c r="C65" s="47">
        <v>2</v>
      </c>
      <c r="D65" s="47" t="s">
        <v>157</v>
      </c>
      <c r="E65" s="47"/>
      <c r="F65" s="47"/>
      <c r="G65" s="47"/>
      <c r="H65" s="47"/>
      <c r="I65" s="47"/>
      <c r="J65" s="47"/>
      <c r="K65" s="47"/>
      <c r="L65" s="47"/>
      <c r="M65" s="47"/>
      <c r="N65" s="54"/>
      <c r="O65" s="45"/>
    </row>
    <row r="66" spans="1:15" ht="15">
      <c r="A66" s="46" t="s">
        <v>272</v>
      </c>
      <c r="B66" s="45"/>
      <c r="C66" s="47">
        <v>3</v>
      </c>
      <c r="D66" s="47" t="s">
        <v>157</v>
      </c>
      <c r="E66" s="47"/>
      <c r="F66" s="47"/>
      <c r="G66" s="47"/>
      <c r="H66" s="47"/>
      <c r="I66" s="47"/>
      <c r="J66" s="47"/>
      <c r="K66" s="47"/>
      <c r="L66" s="47"/>
      <c r="M66" s="47"/>
      <c r="N66" s="54"/>
      <c r="O66" s="45"/>
    </row>
    <row r="67" spans="1:15" ht="15.75" thickBot="1">
      <c r="A67" s="50" t="s">
        <v>160</v>
      </c>
      <c r="B67" s="51"/>
      <c r="C67" s="52">
        <v>4</v>
      </c>
      <c r="D67" s="52" t="s">
        <v>157</v>
      </c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47"/>
    </row>
    <row r="68" spans="1:2" ht="15">
      <c r="A68" s="75"/>
      <c r="B68" s="75"/>
    </row>
  </sheetData>
  <sheetProtection password="E331" sheet="1"/>
  <mergeCells count="11">
    <mergeCell ref="A38:B38"/>
    <mergeCell ref="A28:B28"/>
    <mergeCell ref="A4:N4"/>
    <mergeCell ref="A13:B13"/>
    <mergeCell ref="A18:B18"/>
    <mergeCell ref="A23:B23"/>
    <mergeCell ref="A63:B63"/>
    <mergeCell ref="A68:B68"/>
    <mergeCell ref="A48:B48"/>
    <mergeCell ref="A53:B53"/>
    <mergeCell ref="A58:B5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6.57421875" style="1" bestFit="1" customWidth="1"/>
    <col min="2" max="2" width="5.28125" style="73" customWidth="1"/>
    <col min="3" max="3" width="4.140625" style="1" customWidth="1"/>
    <col min="4" max="4" width="8.28125" style="1" customWidth="1"/>
    <col min="5" max="5" width="7.00390625" style="1" customWidth="1"/>
    <col min="6" max="6" width="7.140625" style="1" customWidth="1"/>
    <col min="7" max="8" width="7.00390625" style="1" customWidth="1"/>
    <col min="9" max="9" width="2.8515625" style="1" customWidth="1"/>
    <col min="10" max="10" width="7.421875" style="1" customWidth="1"/>
    <col min="11" max="11" width="6.8515625" style="1" customWidth="1"/>
    <col min="12" max="12" width="7.7109375" style="1" customWidth="1"/>
    <col min="13" max="13" width="7.421875" style="1" customWidth="1"/>
    <col min="14" max="14" width="7.00390625" style="1" customWidth="1"/>
    <col min="15" max="16384" width="9.140625" style="1" customWidth="1"/>
  </cols>
  <sheetData>
    <row r="1" ht="18.75">
      <c r="A1" s="68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300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287</v>
      </c>
    </row>
    <row r="8" spans="1:14" ht="15.75" thickBot="1">
      <c r="A8" s="28"/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108</v>
      </c>
      <c r="C9" s="29">
        <v>1</v>
      </c>
      <c r="D9" s="29">
        <v>1</v>
      </c>
      <c r="E9" s="30">
        <v>0.2916666666666667</v>
      </c>
      <c r="F9" s="30">
        <v>0.36214120370370373</v>
      </c>
      <c r="G9" s="30">
        <v>0.3633912037037037</v>
      </c>
      <c r="H9" s="30">
        <v>0.00125</v>
      </c>
      <c r="I9" s="29"/>
      <c r="J9" s="29" t="s">
        <v>301</v>
      </c>
      <c r="K9" s="29" t="s">
        <v>288</v>
      </c>
      <c r="L9" s="29" t="s">
        <v>288</v>
      </c>
      <c r="M9" s="30">
        <v>0.00125</v>
      </c>
      <c r="N9" s="31">
        <v>0</v>
      </c>
    </row>
    <row r="10" spans="1:14" ht="23.25">
      <c r="A10" s="32" t="s">
        <v>302</v>
      </c>
      <c r="C10" s="28">
        <v>2</v>
      </c>
      <c r="D10" s="28">
        <v>1</v>
      </c>
      <c r="E10" s="33">
        <v>0.39116898148148144</v>
      </c>
      <c r="F10" s="33">
        <v>0.44462962962962965</v>
      </c>
      <c r="G10" s="33">
        <v>0.4462268518518519</v>
      </c>
      <c r="H10" s="33">
        <v>0.001597222222222222</v>
      </c>
      <c r="I10" s="28"/>
      <c r="J10" s="28" t="s">
        <v>303</v>
      </c>
      <c r="K10" s="28" t="s">
        <v>228</v>
      </c>
      <c r="L10" s="28" t="s">
        <v>304</v>
      </c>
      <c r="M10" s="33">
        <v>0.002847222222222222</v>
      </c>
      <c r="N10" s="34">
        <v>0</v>
      </c>
    </row>
    <row r="11" spans="1:14" ht="15">
      <c r="A11" s="32" t="s">
        <v>305</v>
      </c>
      <c r="B11" s="72" t="s">
        <v>680</v>
      </c>
      <c r="C11" s="28">
        <v>3</v>
      </c>
      <c r="D11" s="28">
        <v>1</v>
      </c>
      <c r="E11" s="33">
        <v>0.47400462962962964</v>
      </c>
      <c r="F11" s="33">
        <v>0.5206944444444445</v>
      </c>
      <c r="G11" s="33">
        <v>0.5338541666666666</v>
      </c>
      <c r="H11" s="33">
        <v>0.01315972222222222</v>
      </c>
      <c r="I11" s="28"/>
      <c r="J11" s="28" t="s">
        <v>306</v>
      </c>
      <c r="K11" s="28" t="s">
        <v>306</v>
      </c>
      <c r="L11" s="28" t="s">
        <v>232</v>
      </c>
      <c r="M11" s="28"/>
      <c r="N11" s="34">
        <v>0</v>
      </c>
    </row>
    <row r="12" spans="1:14" ht="15.75" thickBot="1">
      <c r="A12" s="35" t="s">
        <v>232</v>
      </c>
      <c r="B12" s="7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ht="15.75" thickBot="1">
      <c r="A13" s="28"/>
    </row>
    <row r="14" spans="1:14" ht="15">
      <c r="A14" s="26">
        <v>2</v>
      </c>
      <c r="B14" s="29">
        <v>107</v>
      </c>
      <c r="C14" s="29">
        <v>1</v>
      </c>
      <c r="D14" s="29">
        <v>3</v>
      </c>
      <c r="E14" s="30">
        <v>0.2916666666666667</v>
      </c>
      <c r="F14" s="30">
        <v>0.36226851851851855</v>
      </c>
      <c r="G14" s="30">
        <v>0.36445601851851855</v>
      </c>
      <c r="H14" s="30">
        <v>0.0021875</v>
      </c>
      <c r="I14" s="29"/>
      <c r="J14" s="29" t="s">
        <v>307</v>
      </c>
      <c r="K14" s="29" t="s">
        <v>308</v>
      </c>
      <c r="L14" s="29" t="s">
        <v>308</v>
      </c>
      <c r="M14" s="30">
        <v>0.0021875</v>
      </c>
      <c r="N14" s="31">
        <v>0.0010648148148148147</v>
      </c>
    </row>
    <row r="15" spans="1:14" ht="15">
      <c r="A15" s="32" t="s">
        <v>309</v>
      </c>
      <c r="C15" s="28">
        <v>2</v>
      </c>
      <c r="D15" s="28">
        <v>3</v>
      </c>
      <c r="E15" s="33">
        <v>0.3922337962962963</v>
      </c>
      <c r="F15" s="33">
        <v>0.4454513888888889</v>
      </c>
      <c r="G15" s="33">
        <v>0.4474537037037037</v>
      </c>
      <c r="H15" s="33">
        <v>0.002002314814814815</v>
      </c>
      <c r="I15" s="28"/>
      <c r="J15" s="28" t="s">
        <v>310</v>
      </c>
      <c r="K15" s="28" t="s">
        <v>140</v>
      </c>
      <c r="L15" s="28" t="s">
        <v>311</v>
      </c>
      <c r="M15" s="33">
        <v>0.004189814814814815</v>
      </c>
      <c r="N15" s="34">
        <v>0.0012268518518518518</v>
      </c>
    </row>
    <row r="16" spans="1:14" ht="15">
      <c r="A16" s="32" t="s">
        <v>312</v>
      </c>
      <c r="B16" s="72" t="s">
        <v>680</v>
      </c>
      <c r="C16" s="28">
        <v>3</v>
      </c>
      <c r="D16" s="28">
        <v>2</v>
      </c>
      <c r="E16" s="33">
        <v>0.4752314814814815</v>
      </c>
      <c r="F16" s="33">
        <v>0.5207407407407407</v>
      </c>
      <c r="G16" s="33">
        <v>0.5339467592592593</v>
      </c>
      <c r="H16" s="33">
        <v>0.013206018518518518</v>
      </c>
      <c r="I16" s="28"/>
      <c r="J16" s="28" t="s">
        <v>313</v>
      </c>
      <c r="K16" s="28" t="s">
        <v>313</v>
      </c>
      <c r="L16" s="28" t="s">
        <v>258</v>
      </c>
      <c r="M16" s="28"/>
      <c r="N16" s="34">
        <v>4.6296296296296294E-05</v>
      </c>
    </row>
    <row r="17" spans="1:14" ht="15.75" thickBot="1">
      <c r="A17" s="35" t="s">
        <v>258</v>
      </c>
      <c r="B17" s="69" t="s">
        <v>675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ht="15.75" thickBot="1">
      <c r="A18" s="28"/>
    </row>
    <row r="19" spans="1:14" ht="15">
      <c r="A19" s="26">
        <v>3</v>
      </c>
      <c r="B19" s="29">
        <v>101</v>
      </c>
      <c r="C19" s="29">
        <v>1</v>
      </c>
      <c r="D19" s="29">
        <v>2</v>
      </c>
      <c r="E19" s="30">
        <v>0.2916666666666667</v>
      </c>
      <c r="F19" s="30">
        <v>0.3622222222222222</v>
      </c>
      <c r="G19" s="30">
        <v>0.3638310185185185</v>
      </c>
      <c r="H19" s="30">
        <v>0.0016087962962962963</v>
      </c>
      <c r="I19" s="29"/>
      <c r="J19" s="29" t="s">
        <v>314</v>
      </c>
      <c r="K19" s="29" t="s">
        <v>315</v>
      </c>
      <c r="L19" s="29" t="s">
        <v>315</v>
      </c>
      <c r="M19" s="30">
        <v>0.0016087962962962963</v>
      </c>
      <c r="N19" s="31">
        <v>0.0004398148148148148</v>
      </c>
    </row>
    <row r="20" spans="1:14" ht="15">
      <c r="A20" s="32" t="s">
        <v>316</v>
      </c>
      <c r="C20" s="28">
        <v>2</v>
      </c>
      <c r="D20" s="28">
        <v>2</v>
      </c>
      <c r="E20" s="33">
        <v>0.39160879629629625</v>
      </c>
      <c r="F20" s="33">
        <v>0.44472222222222224</v>
      </c>
      <c r="G20" s="33">
        <v>0.44708333333333333</v>
      </c>
      <c r="H20" s="33">
        <v>0.002361111111111111</v>
      </c>
      <c r="I20" s="28"/>
      <c r="J20" s="28" t="s">
        <v>317</v>
      </c>
      <c r="K20" s="28" t="s">
        <v>311</v>
      </c>
      <c r="L20" s="28" t="s">
        <v>318</v>
      </c>
      <c r="M20" s="33">
        <v>0.003969907407407407</v>
      </c>
      <c r="N20" s="34">
        <v>0.0008564814814814815</v>
      </c>
    </row>
    <row r="21" spans="1:14" ht="15">
      <c r="A21" s="32" t="s">
        <v>319</v>
      </c>
      <c r="B21" s="72" t="s">
        <v>680</v>
      </c>
      <c r="C21" s="28">
        <v>3</v>
      </c>
      <c r="D21" s="28">
        <v>3</v>
      </c>
      <c r="E21" s="33">
        <v>0.4748611111111111</v>
      </c>
      <c r="F21" s="33">
        <v>0.5213194444444444</v>
      </c>
      <c r="G21" s="33">
        <v>0.5399768518518518</v>
      </c>
      <c r="H21" s="33">
        <v>0.018657407407407407</v>
      </c>
      <c r="I21" s="28"/>
      <c r="J21" s="28" t="s">
        <v>320</v>
      </c>
      <c r="K21" s="28" t="s">
        <v>320</v>
      </c>
      <c r="L21" s="28" t="s">
        <v>321</v>
      </c>
      <c r="M21" s="28"/>
      <c r="N21" s="34">
        <v>0.000625</v>
      </c>
    </row>
    <row r="22" spans="1:14" ht="15.75" thickBot="1">
      <c r="A22" s="35" t="s">
        <v>321</v>
      </c>
      <c r="B22" s="7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ht="15.75" thickBot="1">
      <c r="A23" s="28"/>
    </row>
    <row r="24" spans="1:14" ht="15">
      <c r="A24" s="26">
        <v>4</v>
      </c>
      <c r="B24" s="29">
        <v>106</v>
      </c>
      <c r="C24" s="29">
        <v>1</v>
      </c>
      <c r="D24" s="29">
        <v>6</v>
      </c>
      <c r="E24" s="30">
        <v>0.2916666666666667</v>
      </c>
      <c r="F24" s="30">
        <v>0.36439814814814814</v>
      </c>
      <c r="G24" s="30">
        <v>0.36777777777777776</v>
      </c>
      <c r="H24" s="30">
        <v>0.00337962962962963</v>
      </c>
      <c r="I24" s="29"/>
      <c r="J24" s="29" t="s">
        <v>322</v>
      </c>
      <c r="K24" s="29" t="s">
        <v>208</v>
      </c>
      <c r="L24" s="29" t="s">
        <v>208</v>
      </c>
      <c r="M24" s="30">
        <v>0.00337962962962963</v>
      </c>
      <c r="N24" s="31">
        <v>0.004386574074074074</v>
      </c>
    </row>
    <row r="25" spans="1:14" ht="15">
      <c r="A25" s="32" t="s">
        <v>323</v>
      </c>
      <c r="C25" s="28">
        <v>2</v>
      </c>
      <c r="D25" s="28">
        <v>4</v>
      </c>
      <c r="E25" s="33">
        <v>0.3955555555555556</v>
      </c>
      <c r="F25" s="33">
        <v>0.4454861111111111</v>
      </c>
      <c r="G25" s="33">
        <v>0.45100694444444445</v>
      </c>
      <c r="H25" s="33">
        <v>0.005520833333333333</v>
      </c>
      <c r="I25" s="28"/>
      <c r="J25" s="28" t="s">
        <v>324</v>
      </c>
      <c r="K25" s="28" t="s">
        <v>325</v>
      </c>
      <c r="L25" s="28">
        <v>19</v>
      </c>
      <c r="M25" s="33">
        <v>0.008900462962962962</v>
      </c>
      <c r="N25" s="34">
        <v>0.004780092592592592</v>
      </c>
    </row>
    <row r="26" spans="1:14" ht="15">
      <c r="A26" s="32" t="s">
        <v>326</v>
      </c>
      <c r="B26" s="72" t="s">
        <v>680</v>
      </c>
      <c r="C26" s="28">
        <v>3</v>
      </c>
      <c r="D26" s="28">
        <v>4</v>
      </c>
      <c r="E26" s="33">
        <v>0.4787847222222222</v>
      </c>
      <c r="F26" s="33">
        <v>0.5276273148148148</v>
      </c>
      <c r="G26" s="33">
        <v>0.5354861111111111</v>
      </c>
      <c r="H26" s="33">
        <v>0.007858796296296296</v>
      </c>
      <c r="I26" s="28"/>
      <c r="J26" s="28" t="s">
        <v>327</v>
      </c>
      <c r="K26" s="28" t="s">
        <v>327</v>
      </c>
      <c r="L26" s="28" t="s">
        <v>315</v>
      </c>
      <c r="M26" s="28"/>
      <c r="N26" s="34">
        <v>0.00693287037037037</v>
      </c>
    </row>
    <row r="27" spans="1:14" ht="15.75" thickBot="1">
      <c r="A27" s="35" t="s">
        <v>315</v>
      </c>
      <c r="B27" s="7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ht="15.75" thickBot="1">
      <c r="A28" s="28"/>
    </row>
    <row r="29" spans="1:14" ht="15">
      <c r="A29" s="26">
        <v>5</v>
      </c>
      <c r="B29" s="29">
        <v>114</v>
      </c>
      <c r="C29" s="29">
        <v>1</v>
      </c>
      <c r="D29" s="29">
        <v>7</v>
      </c>
      <c r="E29" s="30">
        <v>0.2916666666666667</v>
      </c>
      <c r="F29" s="30">
        <v>0.3667708333333333</v>
      </c>
      <c r="G29" s="30">
        <v>0.3686574074074074</v>
      </c>
      <c r="H29" s="30">
        <v>0.0018865740740740742</v>
      </c>
      <c r="I29" s="29"/>
      <c r="J29" s="29" t="s">
        <v>195</v>
      </c>
      <c r="K29" s="29" t="s">
        <v>328</v>
      </c>
      <c r="L29" s="29" t="s">
        <v>328</v>
      </c>
      <c r="M29" s="30">
        <v>0.0018865740740740742</v>
      </c>
      <c r="N29" s="31">
        <v>0.0052662037037037035</v>
      </c>
    </row>
    <row r="30" spans="1:14" ht="15">
      <c r="A30" s="32" t="s">
        <v>329</v>
      </c>
      <c r="C30" s="28">
        <v>2</v>
      </c>
      <c r="D30" s="28">
        <v>6</v>
      </c>
      <c r="E30" s="33">
        <v>0.3964351851851852</v>
      </c>
      <c r="F30" s="33">
        <v>0.45162037037037034</v>
      </c>
      <c r="G30" s="33">
        <v>0.4534375</v>
      </c>
      <c r="H30" s="33">
        <v>0.0018171296296296297</v>
      </c>
      <c r="I30" s="28"/>
      <c r="J30" s="28" t="s">
        <v>315</v>
      </c>
      <c r="K30" s="28" t="s">
        <v>330</v>
      </c>
      <c r="L30" s="28" t="s">
        <v>331</v>
      </c>
      <c r="M30" s="33">
        <v>0.0037037037037037034</v>
      </c>
      <c r="N30" s="34">
        <v>0.0072106481481481475</v>
      </c>
    </row>
    <row r="31" spans="1:14" ht="15">
      <c r="A31" s="32" t="s">
        <v>332</v>
      </c>
      <c r="B31" s="72" t="s">
        <v>680</v>
      </c>
      <c r="C31" s="28">
        <v>3</v>
      </c>
      <c r="D31" s="28">
        <v>5</v>
      </c>
      <c r="E31" s="33">
        <v>0.4812152777777778</v>
      </c>
      <c r="F31" s="33">
        <v>0.5292824074074074</v>
      </c>
      <c r="G31" s="33">
        <v>0.5326736111111111</v>
      </c>
      <c r="H31" s="33">
        <v>0.0033912037037037036</v>
      </c>
      <c r="I31" s="28"/>
      <c r="J31" s="28" t="s">
        <v>333</v>
      </c>
      <c r="K31" s="28" t="s">
        <v>333</v>
      </c>
      <c r="L31" s="28" t="s">
        <v>334</v>
      </c>
      <c r="M31" s="28"/>
      <c r="N31" s="34">
        <v>0.008587962962962962</v>
      </c>
    </row>
    <row r="32" spans="1:14" ht="15.75" thickBot="1">
      <c r="A32" s="35" t="s">
        <v>334</v>
      </c>
      <c r="B32" s="7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ht="15.75" thickBot="1">
      <c r="A33" s="28"/>
    </row>
    <row r="34" spans="1:14" ht="15">
      <c r="A34" s="26">
        <v>6</v>
      </c>
      <c r="B34" s="29">
        <v>129</v>
      </c>
      <c r="C34" s="29">
        <v>1</v>
      </c>
      <c r="D34" s="29">
        <v>9</v>
      </c>
      <c r="E34" s="30">
        <v>0.2916666666666667</v>
      </c>
      <c r="F34" s="30">
        <v>0.3666550925925926</v>
      </c>
      <c r="G34" s="30">
        <v>0.36944444444444446</v>
      </c>
      <c r="H34" s="30">
        <v>0.002789351851851852</v>
      </c>
      <c r="I34" s="29"/>
      <c r="J34" s="29" t="s">
        <v>224</v>
      </c>
      <c r="K34" s="29" t="s">
        <v>335</v>
      </c>
      <c r="L34" s="29" t="s">
        <v>335</v>
      </c>
      <c r="M34" s="30">
        <v>0.002789351851851852</v>
      </c>
      <c r="N34" s="31">
        <v>0.006053240740740741</v>
      </c>
    </row>
    <row r="35" spans="1:14" ht="15">
      <c r="A35" s="32" t="s">
        <v>336</v>
      </c>
      <c r="C35" s="28">
        <v>2</v>
      </c>
      <c r="D35" s="28">
        <v>8</v>
      </c>
      <c r="E35" s="33">
        <v>0.3972222222222222</v>
      </c>
      <c r="F35" s="33">
        <v>0.4545138888888889</v>
      </c>
      <c r="G35" s="33">
        <v>0.45712962962962966</v>
      </c>
      <c r="H35" s="33">
        <v>0.002615740740740741</v>
      </c>
      <c r="I35" s="28"/>
      <c r="J35" s="28" t="s">
        <v>337</v>
      </c>
      <c r="K35" s="28" t="s">
        <v>338</v>
      </c>
      <c r="L35" s="28" t="s">
        <v>113</v>
      </c>
      <c r="M35" s="33">
        <v>0.005405092592592592</v>
      </c>
      <c r="N35" s="34">
        <v>0.010902777777777777</v>
      </c>
    </row>
    <row r="36" spans="1:14" ht="15">
      <c r="A36" s="32" t="s">
        <v>339</v>
      </c>
      <c r="B36" s="73" t="s">
        <v>681</v>
      </c>
      <c r="C36" s="28">
        <v>3</v>
      </c>
      <c r="D36" s="28">
        <v>6</v>
      </c>
      <c r="E36" s="33">
        <v>0.4849074074074074</v>
      </c>
      <c r="F36" s="33">
        <v>0.5359722222222222</v>
      </c>
      <c r="G36" s="33">
        <v>0.5414236111111111</v>
      </c>
      <c r="H36" s="33">
        <v>0.005451388888888888</v>
      </c>
      <c r="I36" s="28"/>
      <c r="J36" s="28" t="s">
        <v>317</v>
      </c>
      <c r="K36" s="28" t="s">
        <v>317</v>
      </c>
      <c r="L36" s="28" t="s">
        <v>211</v>
      </c>
      <c r="M36" s="28"/>
      <c r="N36" s="34">
        <v>0.015277777777777777</v>
      </c>
    </row>
    <row r="37" spans="1:14" ht="15.75" thickBot="1">
      <c r="A37" s="35" t="s">
        <v>211</v>
      </c>
      <c r="B37" s="71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</row>
    <row r="38" ht="15.75" thickBot="1">
      <c r="A38" s="28"/>
    </row>
    <row r="39" spans="1:14" ht="15">
      <c r="A39" s="26">
        <v>7</v>
      </c>
      <c r="B39" s="29">
        <v>115</v>
      </c>
      <c r="C39" s="29">
        <v>1</v>
      </c>
      <c r="D39" s="29">
        <v>4</v>
      </c>
      <c r="E39" s="30">
        <v>0.2916666666666667</v>
      </c>
      <c r="F39" s="30">
        <v>0.36246527777777776</v>
      </c>
      <c r="G39" s="30">
        <v>0.3667476851851852</v>
      </c>
      <c r="H39" s="30">
        <v>0.0042824074074074075</v>
      </c>
      <c r="I39" s="29"/>
      <c r="J39" s="29" t="s">
        <v>340</v>
      </c>
      <c r="K39" s="29" t="s">
        <v>341</v>
      </c>
      <c r="L39" s="29" t="s">
        <v>341</v>
      </c>
      <c r="M39" s="30">
        <v>0.0042824074074074075</v>
      </c>
      <c r="N39" s="31">
        <v>0.003356481481481481</v>
      </c>
    </row>
    <row r="40" spans="1:14" ht="15">
      <c r="A40" s="32" t="s">
        <v>342</v>
      </c>
      <c r="C40" s="28">
        <v>2</v>
      </c>
      <c r="D40" s="28">
        <v>7</v>
      </c>
      <c r="E40" s="33">
        <v>0.3945254629629629</v>
      </c>
      <c r="F40" s="33">
        <v>0.44864583333333335</v>
      </c>
      <c r="G40" s="33">
        <v>0.45484953703703707</v>
      </c>
      <c r="H40" s="33">
        <v>0.006203703703703704</v>
      </c>
      <c r="I40" s="28"/>
      <c r="J40" s="28" t="s">
        <v>343</v>
      </c>
      <c r="K40" s="28" t="s">
        <v>344</v>
      </c>
      <c r="L40" s="28" t="s">
        <v>345</v>
      </c>
      <c r="M40" s="33">
        <v>0.010486111111111111</v>
      </c>
      <c r="N40" s="34">
        <v>0.008622685185185185</v>
      </c>
    </row>
    <row r="41" spans="1:14" ht="15">
      <c r="A41" s="32" t="s">
        <v>346</v>
      </c>
      <c r="B41" s="72" t="s">
        <v>680</v>
      </c>
      <c r="C41" s="28">
        <v>3</v>
      </c>
      <c r="D41" s="28">
        <v>7</v>
      </c>
      <c r="E41" s="33">
        <v>0.4826273148148148</v>
      </c>
      <c r="F41" s="33">
        <v>0.5369097222222222</v>
      </c>
      <c r="G41" s="33">
        <v>0.5549652777777777</v>
      </c>
      <c r="H41" s="33">
        <v>0.018055555555555557</v>
      </c>
      <c r="I41" s="28"/>
      <c r="J41" s="28" t="s">
        <v>347</v>
      </c>
      <c r="K41" s="28" t="s">
        <v>347</v>
      </c>
      <c r="L41" s="28" t="s">
        <v>348</v>
      </c>
      <c r="M41" s="28"/>
      <c r="N41" s="34">
        <v>0.01621527777777778</v>
      </c>
    </row>
    <row r="42" spans="1:14" ht="15.75" thickBot="1">
      <c r="A42" s="35" t="s">
        <v>348</v>
      </c>
      <c r="B42" s="71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ht="15.75" thickBot="1">
      <c r="A43" s="28"/>
    </row>
    <row r="44" spans="1:14" ht="15">
      <c r="A44" s="26">
        <v>8</v>
      </c>
      <c r="B44" s="29">
        <v>105</v>
      </c>
      <c r="C44" s="29">
        <v>1</v>
      </c>
      <c r="D44" s="29">
        <v>8</v>
      </c>
      <c r="E44" s="30">
        <v>0.2916666666666667</v>
      </c>
      <c r="F44" s="30">
        <v>0.3646643518518518</v>
      </c>
      <c r="G44" s="30">
        <v>0.36875</v>
      </c>
      <c r="H44" s="30">
        <v>0.004085648148148148</v>
      </c>
      <c r="I44" s="29"/>
      <c r="J44" s="29" t="s">
        <v>222</v>
      </c>
      <c r="K44" s="29" t="s">
        <v>349</v>
      </c>
      <c r="L44" s="29" t="s">
        <v>349</v>
      </c>
      <c r="M44" s="30">
        <v>0.004085648148148148</v>
      </c>
      <c r="N44" s="31">
        <v>0.005358796296296296</v>
      </c>
    </row>
    <row r="45" spans="1:14" ht="15">
      <c r="A45" s="32" t="s">
        <v>350</v>
      </c>
      <c r="C45" s="28">
        <v>2</v>
      </c>
      <c r="D45" s="28">
        <v>5</v>
      </c>
      <c r="E45" s="33">
        <v>0.3965277777777778</v>
      </c>
      <c r="F45" s="33">
        <v>0.44892361111111106</v>
      </c>
      <c r="G45" s="33">
        <v>0.45280092592592597</v>
      </c>
      <c r="H45" s="33">
        <v>0.0038773148148148143</v>
      </c>
      <c r="I45" s="28"/>
      <c r="J45" s="28" t="s">
        <v>243</v>
      </c>
      <c r="K45" s="28" t="s">
        <v>351</v>
      </c>
      <c r="L45" s="28" t="s">
        <v>352</v>
      </c>
      <c r="M45" s="33">
        <v>0.007962962962962963</v>
      </c>
      <c r="N45" s="34">
        <v>0.006574074074074073</v>
      </c>
    </row>
    <row r="46" spans="1:14" ht="15">
      <c r="A46" s="32" t="s">
        <v>353</v>
      </c>
      <c r="B46" s="72" t="s">
        <v>680</v>
      </c>
      <c r="C46" s="28">
        <v>3</v>
      </c>
      <c r="D46" s="28">
        <v>8</v>
      </c>
      <c r="E46" s="33">
        <v>0.4805787037037037</v>
      </c>
      <c r="F46" s="33">
        <v>0.5422685185185185</v>
      </c>
      <c r="G46" s="33">
        <v>0.5454976851851852</v>
      </c>
      <c r="H46" s="33">
        <v>0.0032291666666666666</v>
      </c>
      <c r="I46" s="28"/>
      <c r="J46" s="28" t="s">
        <v>354</v>
      </c>
      <c r="K46" s="28" t="s">
        <v>354</v>
      </c>
      <c r="L46" s="28" t="s">
        <v>113</v>
      </c>
      <c r="M46" s="28"/>
      <c r="N46" s="34">
        <v>0.021574074074074075</v>
      </c>
    </row>
    <row r="47" spans="1:14" ht="15.75" thickBot="1">
      <c r="A47" s="35" t="s">
        <v>113</v>
      </c>
      <c r="B47" s="71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</row>
    <row r="48" ht="15.75" thickBot="1">
      <c r="A48" s="28"/>
    </row>
    <row r="49" spans="1:14" ht="15">
      <c r="A49" s="26">
        <v>9</v>
      </c>
      <c r="B49" s="29">
        <v>130</v>
      </c>
      <c r="C49" s="29">
        <v>1</v>
      </c>
      <c r="D49" s="29">
        <v>11</v>
      </c>
      <c r="E49" s="30">
        <v>0.2916666666666667</v>
      </c>
      <c r="F49" s="30">
        <v>0.367962962962963</v>
      </c>
      <c r="G49" s="30">
        <v>0.3703356481481481</v>
      </c>
      <c r="H49" s="30">
        <v>0.002372685185185185</v>
      </c>
      <c r="I49" s="29"/>
      <c r="J49" s="29" t="s">
        <v>355</v>
      </c>
      <c r="K49" s="29" t="s">
        <v>294</v>
      </c>
      <c r="L49" s="29" t="s">
        <v>294</v>
      </c>
      <c r="M49" s="30">
        <v>0.002372685185185185</v>
      </c>
      <c r="N49" s="31">
        <v>0.006944444444444444</v>
      </c>
    </row>
    <row r="50" spans="1:14" ht="15">
      <c r="A50" s="32" t="s">
        <v>356</v>
      </c>
      <c r="C50" s="28">
        <v>2</v>
      </c>
      <c r="D50" s="28">
        <v>9</v>
      </c>
      <c r="E50" s="33">
        <v>0.39811342592592597</v>
      </c>
      <c r="F50" s="33">
        <v>0.4550810185185185</v>
      </c>
      <c r="G50" s="33">
        <v>0.45850694444444445</v>
      </c>
      <c r="H50" s="33">
        <v>0.003425925925925926</v>
      </c>
      <c r="I50" s="28"/>
      <c r="J50" s="28" t="s">
        <v>223</v>
      </c>
      <c r="K50" s="28" t="s">
        <v>357</v>
      </c>
      <c r="L50" s="28" t="s">
        <v>358</v>
      </c>
      <c r="M50" s="33">
        <v>0.005798611111111111</v>
      </c>
      <c r="N50" s="34">
        <v>0.012280092592592592</v>
      </c>
    </row>
    <row r="51" spans="1:14" ht="15">
      <c r="A51" s="32" t="s">
        <v>359</v>
      </c>
      <c r="B51" s="73" t="s">
        <v>681</v>
      </c>
      <c r="C51" s="28">
        <v>3</v>
      </c>
      <c r="D51" s="28">
        <v>9</v>
      </c>
      <c r="E51" s="33">
        <v>0.4862847222222222</v>
      </c>
      <c r="F51" s="33">
        <v>0.5447453703703703</v>
      </c>
      <c r="G51" s="33">
        <v>0.5529050925925926</v>
      </c>
      <c r="H51" s="33">
        <v>0.008159722222222223</v>
      </c>
      <c r="I51" s="28"/>
      <c r="J51" s="28" t="s">
        <v>360</v>
      </c>
      <c r="K51" s="28" t="s">
        <v>360</v>
      </c>
      <c r="L51" s="28" t="s">
        <v>361</v>
      </c>
      <c r="M51" s="28"/>
      <c r="N51" s="34">
        <v>0.024050925925925924</v>
      </c>
    </row>
    <row r="52" spans="1:14" ht="15.75" thickBot="1">
      <c r="A52" s="35" t="s">
        <v>361</v>
      </c>
      <c r="B52" s="71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ht="15.75" thickBot="1">
      <c r="A53" s="28"/>
    </row>
    <row r="54" spans="1:14" ht="15">
      <c r="A54" s="26">
        <v>10</v>
      </c>
      <c r="B54" s="29">
        <v>127</v>
      </c>
      <c r="C54" s="29">
        <v>1</v>
      </c>
      <c r="D54" s="29">
        <v>5</v>
      </c>
      <c r="E54" s="30">
        <v>0.2916666666666667</v>
      </c>
      <c r="F54" s="30">
        <v>0.3650462962962963</v>
      </c>
      <c r="G54" s="30">
        <v>0.3673263888888889</v>
      </c>
      <c r="H54" s="30">
        <v>0.0022800925925925927</v>
      </c>
      <c r="I54" s="29"/>
      <c r="J54" s="29" t="s">
        <v>362</v>
      </c>
      <c r="K54" s="29" t="s">
        <v>363</v>
      </c>
      <c r="L54" s="29" t="s">
        <v>363</v>
      </c>
      <c r="M54" s="30">
        <v>0.0022800925925925927</v>
      </c>
      <c r="N54" s="31">
        <v>0.003935185185185186</v>
      </c>
    </row>
    <row r="55" spans="1:14" ht="15">
      <c r="A55" s="32" t="s">
        <v>364</v>
      </c>
      <c r="C55" s="28">
        <v>2</v>
      </c>
      <c r="D55" s="28">
        <v>10</v>
      </c>
      <c r="E55" s="33">
        <v>0.39510416666666665</v>
      </c>
      <c r="F55" s="33">
        <v>0.4550578703703703</v>
      </c>
      <c r="G55" s="33">
        <v>0.45869212962962963</v>
      </c>
      <c r="H55" s="33">
        <v>0.0036342592592592594</v>
      </c>
      <c r="I55" s="28"/>
      <c r="J55" s="28" t="s">
        <v>365</v>
      </c>
      <c r="K55" s="28" t="s">
        <v>366</v>
      </c>
      <c r="L55" s="28" t="s">
        <v>367</v>
      </c>
      <c r="M55" s="33">
        <v>0.005914351851851852</v>
      </c>
      <c r="N55" s="34">
        <v>0.012465277777777777</v>
      </c>
    </row>
    <row r="56" spans="1:14" ht="15">
      <c r="A56" s="32" t="s">
        <v>368</v>
      </c>
      <c r="B56" s="73" t="s">
        <v>681</v>
      </c>
      <c r="C56" s="28">
        <v>3</v>
      </c>
      <c r="D56" s="28">
        <v>10</v>
      </c>
      <c r="E56" s="33">
        <v>0.4864699074074074</v>
      </c>
      <c r="F56" s="33">
        <v>0.5484027777777778</v>
      </c>
      <c r="G56" s="33">
        <v>0.5539351851851851</v>
      </c>
      <c r="H56" s="33">
        <v>0.005532407407407407</v>
      </c>
      <c r="I56" s="28"/>
      <c r="J56" s="28" t="s">
        <v>369</v>
      </c>
      <c r="K56" s="28" t="s">
        <v>369</v>
      </c>
      <c r="L56" s="28" t="s">
        <v>178</v>
      </c>
      <c r="M56" s="28"/>
      <c r="N56" s="34">
        <v>0.02770833333333333</v>
      </c>
    </row>
    <row r="57" spans="1:14" ht="15.75" thickBot="1">
      <c r="A57" s="35" t="s">
        <v>178</v>
      </c>
      <c r="B57" s="7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</row>
    <row r="58" ht="15.75" thickBot="1">
      <c r="A58" s="28"/>
    </row>
    <row r="59" spans="1:14" ht="15">
      <c r="A59" s="26">
        <v>11</v>
      </c>
      <c r="B59" s="29">
        <v>128</v>
      </c>
      <c r="C59" s="29">
        <v>1</v>
      </c>
      <c r="D59" s="29">
        <v>10</v>
      </c>
      <c r="E59" s="30">
        <v>0.2916666666666667</v>
      </c>
      <c r="F59" s="30">
        <v>0.3650115740740741</v>
      </c>
      <c r="G59" s="30">
        <v>0.369849537037037</v>
      </c>
      <c r="H59" s="30">
        <v>0.004837962962962963</v>
      </c>
      <c r="I59" s="29"/>
      <c r="J59" s="29" t="s">
        <v>205</v>
      </c>
      <c r="K59" s="29" t="s">
        <v>370</v>
      </c>
      <c r="L59" s="29" t="s">
        <v>370</v>
      </c>
      <c r="M59" s="30">
        <v>0.004837962962962963</v>
      </c>
      <c r="N59" s="31">
        <v>0.006458333333333333</v>
      </c>
    </row>
    <row r="60" spans="1:14" ht="15">
      <c r="A60" s="32" t="s">
        <v>371</v>
      </c>
      <c r="C60" s="28">
        <v>2</v>
      </c>
      <c r="D60" s="28">
        <v>11</v>
      </c>
      <c r="E60" s="33">
        <v>0.39762731481481484</v>
      </c>
      <c r="F60" s="33">
        <v>0.45506944444444447</v>
      </c>
      <c r="G60" s="33">
        <v>0.4594097222222222</v>
      </c>
      <c r="H60" s="33">
        <v>0.004340277777777778</v>
      </c>
      <c r="I60" s="28"/>
      <c r="J60" s="28" t="s">
        <v>195</v>
      </c>
      <c r="K60" s="28" t="s">
        <v>118</v>
      </c>
      <c r="L60" s="28" t="s">
        <v>372</v>
      </c>
      <c r="M60" s="33">
        <v>0.00917824074074074</v>
      </c>
      <c r="N60" s="34">
        <v>0.01318287037037037</v>
      </c>
    </row>
    <row r="61" spans="1:14" ht="15">
      <c r="A61" s="32" t="s">
        <v>373</v>
      </c>
      <c r="B61" s="73" t="s">
        <v>681</v>
      </c>
      <c r="C61" s="28">
        <v>3</v>
      </c>
      <c r="D61" s="28">
        <v>11</v>
      </c>
      <c r="E61" s="33">
        <v>0.4871875</v>
      </c>
      <c r="F61" s="33">
        <v>0.5545949074074074</v>
      </c>
      <c r="G61" s="33">
        <v>0.5704861111111111</v>
      </c>
      <c r="H61" s="33">
        <v>0.015891203703703703</v>
      </c>
      <c r="I61" s="28"/>
      <c r="J61" s="28" t="s">
        <v>374</v>
      </c>
      <c r="K61" s="28" t="s">
        <v>374</v>
      </c>
      <c r="L61" s="28" t="s">
        <v>375</v>
      </c>
      <c r="M61" s="28"/>
      <c r="N61" s="34">
        <v>0.033900462962962966</v>
      </c>
    </row>
    <row r="62" spans="1:14" ht="15.75" thickBot="1">
      <c r="A62" s="35" t="s">
        <v>375</v>
      </c>
      <c r="B62" s="7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ht="15.75" thickBot="1">
      <c r="A63" s="28"/>
    </row>
    <row r="64" spans="1:14" ht="15">
      <c r="A64" s="26">
        <v>12</v>
      </c>
      <c r="B64" s="29">
        <v>125</v>
      </c>
      <c r="C64" s="29">
        <v>1</v>
      </c>
      <c r="D64" s="29">
        <v>12</v>
      </c>
      <c r="E64" s="30">
        <v>0.2916666666666667</v>
      </c>
      <c r="F64" s="30">
        <v>0.36795138888888884</v>
      </c>
      <c r="G64" s="30">
        <v>0.37375</v>
      </c>
      <c r="H64" s="30">
        <v>0.005798611111111111</v>
      </c>
      <c r="I64" s="29"/>
      <c r="J64" s="29" t="s">
        <v>355</v>
      </c>
      <c r="K64" s="29" t="s">
        <v>376</v>
      </c>
      <c r="L64" s="29" t="s">
        <v>376</v>
      </c>
      <c r="M64" s="30">
        <v>0.005798611111111111</v>
      </c>
      <c r="N64" s="31">
        <v>0.010358796296296295</v>
      </c>
    </row>
    <row r="65" spans="1:14" ht="15">
      <c r="A65" s="32" t="s">
        <v>377</v>
      </c>
      <c r="C65" s="28">
        <v>2</v>
      </c>
      <c r="D65" s="28">
        <v>12</v>
      </c>
      <c r="E65" s="33">
        <v>0.40152777777777776</v>
      </c>
      <c r="F65" s="33">
        <v>0.4550578703703703</v>
      </c>
      <c r="G65" s="33">
        <v>0.46194444444444444</v>
      </c>
      <c r="H65" s="33">
        <v>0.006886574074074074</v>
      </c>
      <c r="I65" s="28"/>
      <c r="J65" s="28" t="s">
        <v>378</v>
      </c>
      <c r="K65" s="28" t="s">
        <v>361</v>
      </c>
      <c r="L65" s="28" t="s">
        <v>379</v>
      </c>
      <c r="M65" s="33">
        <v>0.012685185185185183</v>
      </c>
      <c r="N65" s="34">
        <v>0.015717592592592592</v>
      </c>
    </row>
    <row r="66" spans="1:14" ht="15">
      <c r="A66" s="32" t="s">
        <v>380</v>
      </c>
      <c r="B66" s="73" t="s">
        <v>681</v>
      </c>
      <c r="C66" s="28">
        <v>3</v>
      </c>
      <c r="D66" s="28">
        <v>12</v>
      </c>
      <c r="E66" s="33">
        <v>0.4897222222222222</v>
      </c>
      <c r="F66" s="33">
        <v>0.5572685185185186</v>
      </c>
      <c r="G66" s="33">
        <v>0.5663078703703703</v>
      </c>
      <c r="H66" s="33">
        <v>0.009039351851851852</v>
      </c>
      <c r="I66" s="28"/>
      <c r="J66" s="28" t="s">
        <v>381</v>
      </c>
      <c r="K66" s="28" t="s">
        <v>381</v>
      </c>
      <c r="L66" s="28" t="s">
        <v>115</v>
      </c>
      <c r="M66" s="28"/>
      <c r="N66" s="34">
        <v>0.03657407407407407</v>
      </c>
    </row>
    <row r="67" spans="1:14" ht="15.75" thickBot="1">
      <c r="A67" s="35" t="s">
        <v>115</v>
      </c>
      <c r="B67" s="71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7"/>
    </row>
    <row r="68" ht="15.75" thickBot="1">
      <c r="A68" s="28"/>
    </row>
    <row r="69" spans="1:14" ht="15">
      <c r="A69" s="26">
        <v>13</v>
      </c>
      <c r="B69" s="29">
        <v>126</v>
      </c>
      <c r="C69" s="29">
        <v>1</v>
      </c>
      <c r="D69" s="29">
        <v>13</v>
      </c>
      <c r="E69" s="30">
        <v>0.2916666666666667</v>
      </c>
      <c r="F69" s="30">
        <v>0.3733796296296296</v>
      </c>
      <c r="G69" s="30">
        <v>0.37675925925925924</v>
      </c>
      <c r="H69" s="30">
        <v>0.00337962962962963</v>
      </c>
      <c r="I69" s="29"/>
      <c r="J69" s="29" t="s">
        <v>382</v>
      </c>
      <c r="K69" s="29" t="s">
        <v>383</v>
      </c>
      <c r="L69" s="29" t="s">
        <v>383</v>
      </c>
      <c r="M69" s="30">
        <v>0.00337962962962963</v>
      </c>
      <c r="N69" s="31">
        <v>0.013368055555555557</v>
      </c>
    </row>
    <row r="70" spans="1:14" ht="15">
      <c r="A70" s="32" t="s">
        <v>384</v>
      </c>
      <c r="C70" s="28">
        <v>2</v>
      </c>
      <c r="D70" s="28">
        <v>13</v>
      </c>
      <c r="E70" s="33">
        <v>0.4045370370370371</v>
      </c>
      <c r="F70" s="33">
        <v>0.46533564814814815</v>
      </c>
      <c r="G70" s="33">
        <v>0.4719097222222222</v>
      </c>
      <c r="H70" s="33">
        <v>0.006574074074074073</v>
      </c>
      <c r="I70" s="28"/>
      <c r="J70" s="28" t="s">
        <v>360</v>
      </c>
      <c r="K70" s="28" t="s">
        <v>385</v>
      </c>
      <c r="L70" s="28" t="s">
        <v>386</v>
      </c>
      <c r="M70" s="33">
        <v>0.009953703703703704</v>
      </c>
      <c r="N70" s="34">
        <v>0.02568287037037037</v>
      </c>
    </row>
    <row r="71" spans="1:14" ht="15">
      <c r="A71" s="32" t="s">
        <v>387</v>
      </c>
      <c r="B71" s="73" t="s">
        <v>681</v>
      </c>
      <c r="C71" s="28">
        <v>3</v>
      </c>
      <c r="D71" s="28">
        <v>13</v>
      </c>
      <c r="E71" s="33">
        <v>0.4996875</v>
      </c>
      <c r="F71" s="33">
        <v>0.5590046296296296</v>
      </c>
      <c r="G71" s="33">
        <v>0.5689236111111111</v>
      </c>
      <c r="H71" s="33">
        <v>0.009918981481481482</v>
      </c>
      <c r="I71" s="28"/>
      <c r="J71" s="28" t="s">
        <v>388</v>
      </c>
      <c r="K71" s="28" t="s">
        <v>388</v>
      </c>
      <c r="L71" s="28" t="s">
        <v>389</v>
      </c>
      <c r="M71" s="28"/>
      <c r="N71" s="34">
        <v>0.03831018518518518</v>
      </c>
    </row>
    <row r="72" spans="1:14" ht="15.75" thickBot="1">
      <c r="A72" s="35" t="s">
        <v>389</v>
      </c>
      <c r="B72" s="71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ht="15.75" thickBot="1">
      <c r="A73" s="28"/>
    </row>
    <row r="74" spans="1:14" ht="15">
      <c r="A74" s="26">
        <v>14</v>
      </c>
      <c r="B74" s="29">
        <v>111</v>
      </c>
      <c r="C74" s="29">
        <v>1</v>
      </c>
      <c r="D74" s="29">
        <v>16</v>
      </c>
      <c r="E74" s="30">
        <v>0.2916666666666667</v>
      </c>
      <c r="F74" s="30">
        <v>0.3784490740740741</v>
      </c>
      <c r="G74" s="30">
        <v>0.3809375</v>
      </c>
      <c r="H74" s="30">
        <v>0.002488425925925926</v>
      </c>
      <c r="I74" s="29"/>
      <c r="J74" s="29" t="s">
        <v>390</v>
      </c>
      <c r="K74" s="29" t="s">
        <v>391</v>
      </c>
      <c r="L74" s="29" t="s">
        <v>391</v>
      </c>
      <c r="M74" s="30">
        <v>0.002488425925925926</v>
      </c>
      <c r="N74" s="31">
        <v>0.017546296296296296</v>
      </c>
    </row>
    <row r="75" spans="1:14" ht="15">
      <c r="A75" s="32" t="s">
        <v>392</v>
      </c>
      <c r="C75" s="28">
        <v>2</v>
      </c>
      <c r="D75" s="28">
        <v>14</v>
      </c>
      <c r="E75" s="33">
        <v>0.4087152777777778</v>
      </c>
      <c r="F75" s="33">
        <v>0.47255787037037034</v>
      </c>
      <c r="G75" s="33">
        <v>0.47577546296296297</v>
      </c>
      <c r="H75" s="33">
        <v>0.0032175925925925926</v>
      </c>
      <c r="I75" s="28"/>
      <c r="J75" s="28" t="s">
        <v>393</v>
      </c>
      <c r="K75" s="28" t="s">
        <v>394</v>
      </c>
      <c r="L75" s="28" t="s">
        <v>395</v>
      </c>
      <c r="M75" s="33">
        <v>0.005706018518518519</v>
      </c>
      <c r="N75" s="34">
        <v>0.02954861111111111</v>
      </c>
    </row>
    <row r="76" spans="1:14" ht="15">
      <c r="A76" s="32" t="s">
        <v>396</v>
      </c>
      <c r="B76" s="73" t="s">
        <v>680</v>
      </c>
      <c r="C76" s="28">
        <v>3</v>
      </c>
      <c r="D76" s="28">
        <v>14</v>
      </c>
      <c r="E76" s="33">
        <v>0.5035532407407407</v>
      </c>
      <c r="F76" s="33">
        <v>0.5738194444444444</v>
      </c>
      <c r="G76" s="33">
        <v>0.5771643518518519</v>
      </c>
      <c r="H76" s="33">
        <v>0.003344907407407407</v>
      </c>
      <c r="I76" s="28"/>
      <c r="J76" s="28" t="s">
        <v>397</v>
      </c>
      <c r="K76" s="28" t="s">
        <v>397</v>
      </c>
      <c r="L76" s="28" t="s">
        <v>398</v>
      </c>
      <c r="M76" s="28"/>
      <c r="N76" s="34">
        <v>0.053125</v>
      </c>
    </row>
    <row r="77" spans="1:14" ht="15.75" thickBot="1">
      <c r="A77" s="35" t="s">
        <v>398</v>
      </c>
      <c r="B77" s="71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  <row r="78" ht="15.75" thickBot="1">
      <c r="A78" s="28"/>
    </row>
    <row r="79" spans="1:14" ht="15">
      <c r="A79" s="26">
        <v>15</v>
      </c>
      <c r="B79" s="29">
        <v>113</v>
      </c>
      <c r="C79" s="29">
        <v>1</v>
      </c>
      <c r="D79" s="29">
        <v>17</v>
      </c>
      <c r="E79" s="30">
        <v>0.2916666666666667</v>
      </c>
      <c r="F79" s="30">
        <v>0.3791435185185185</v>
      </c>
      <c r="G79" s="30">
        <v>0.3815393518518519</v>
      </c>
      <c r="H79" s="30">
        <v>0.0023958333333333336</v>
      </c>
      <c r="I79" s="29"/>
      <c r="J79" s="29" t="s">
        <v>399</v>
      </c>
      <c r="K79" s="29" t="s">
        <v>400</v>
      </c>
      <c r="L79" s="29" t="s">
        <v>400</v>
      </c>
      <c r="M79" s="30">
        <v>0.0023958333333333336</v>
      </c>
      <c r="N79" s="31">
        <v>0.018148148148148146</v>
      </c>
    </row>
    <row r="80" spans="1:14" ht="15">
      <c r="A80" s="32" t="s">
        <v>401</v>
      </c>
      <c r="C80" s="28">
        <v>2</v>
      </c>
      <c r="D80" s="28">
        <v>16</v>
      </c>
      <c r="E80" s="33">
        <v>0.40931712962962963</v>
      </c>
      <c r="F80" s="33">
        <v>0.47584490740740737</v>
      </c>
      <c r="G80" s="33">
        <v>0.4795601851851852</v>
      </c>
      <c r="H80" s="33">
        <v>0.0037152777777777774</v>
      </c>
      <c r="I80" s="28"/>
      <c r="J80" s="28" t="s">
        <v>402</v>
      </c>
      <c r="K80" s="28" t="s">
        <v>381</v>
      </c>
      <c r="L80" s="28" t="s">
        <v>403</v>
      </c>
      <c r="M80" s="33">
        <v>0.006111111111111111</v>
      </c>
      <c r="N80" s="34">
        <v>0.03333333333333333</v>
      </c>
    </row>
    <row r="81" spans="1:14" ht="15">
      <c r="A81" s="32" t="s">
        <v>404</v>
      </c>
      <c r="B81" s="73" t="s">
        <v>680</v>
      </c>
      <c r="C81" s="28">
        <v>3</v>
      </c>
      <c r="D81" s="28">
        <v>15</v>
      </c>
      <c r="E81" s="33">
        <v>0.507337962962963</v>
      </c>
      <c r="F81" s="33">
        <v>0.5934837962962963</v>
      </c>
      <c r="G81" s="33">
        <v>0.5965162037037037</v>
      </c>
      <c r="H81" s="33">
        <v>0.0030324074074074073</v>
      </c>
      <c r="I81" s="28"/>
      <c r="J81" s="28" t="s">
        <v>405</v>
      </c>
      <c r="K81" s="28" t="s">
        <v>405</v>
      </c>
      <c r="L81" s="28" t="s">
        <v>406</v>
      </c>
      <c r="M81" s="28"/>
      <c r="N81" s="34">
        <v>0.07278935185185186</v>
      </c>
    </row>
    <row r="82" spans="1:14" ht="15.75" thickBot="1">
      <c r="A82" s="35" t="s">
        <v>406</v>
      </c>
      <c r="B82" s="7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ht="15.75" thickBot="1">
      <c r="A83" s="28"/>
    </row>
    <row r="84" spans="1:14" ht="15">
      <c r="A84" s="26">
        <v>16</v>
      </c>
      <c r="B84" s="29">
        <v>104</v>
      </c>
      <c r="C84" s="29">
        <v>1</v>
      </c>
      <c r="D84" s="29">
        <v>14</v>
      </c>
      <c r="E84" s="30">
        <v>0.2916666666666667</v>
      </c>
      <c r="F84" s="30">
        <v>0.37542824074074077</v>
      </c>
      <c r="G84" s="30">
        <v>0.37797453703703704</v>
      </c>
      <c r="H84" s="30">
        <v>0.002546296296296296</v>
      </c>
      <c r="I84" s="29"/>
      <c r="J84" s="29" t="s">
        <v>407</v>
      </c>
      <c r="K84" s="29" t="s">
        <v>408</v>
      </c>
      <c r="L84" s="29" t="s">
        <v>408</v>
      </c>
      <c r="M84" s="30">
        <v>0.002546296296296296</v>
      </c>
      <c r="N84" s="31">
        <v>0.014583333333333332</v>
      </c>
    </row>
    <row r="85" spans="1:14" ht="15">
      <c r="A85" s="32" t="s">
        <v>409</v>
      </c>
      <c r="C85" s="28">
        <v>2</v>
      </c>
      <c r="D85" s="28">
        <v>17</v>
      </c>
      <c r="E85" s="33">
        <v>0.40575231481481483</v>
      </c>
      <c r="F85" s="33">
        <v>0.47798611111111117</v>
      </c>
      <c r="G85" s="33">
        <v>0.4814930555555556</v>
      </c>
      <c r="H85" s="33">
        <v>0.0035069444444444445</v>
      </c>
      <c r="I85" s="28"/>
      <c r="J85" s="28">
        <v>15</v>
      </c>
      <c r="K85" s="28" t="s">
        <v>410</v>
      </c>
      <c r="L85" s="28" t="s">
        <v>411</v>
      </c>
      <c r="M85" s="33">
        <v>0.006053240740740741</v>
      </c>
      <c r="N85" s="34">
        <v>0.0352662037037037</v>
      </c>
    </row>
    <row r="86" spans="1:14" ht="15">
      <c r="A86" s="32" t="s">
        <v>412</v>
      </c>
      <c r="B86" s="73" t="s">
        <v>680</v>
      </c>
      <c r="C86" s="28">
        <v>3</v>
      </c>
      <c r="D86" s="28">
        <v>16</v>
      </c>
      <c r="E86" s="33">
        <v>0.5092708333333333</v>
      </c>
      <c r="F86" s="33">
        <v>0.6114004629629629</v>
      </c>
      <c r="G86" s="33">
        <v>0.6139351851851852</v>
      </c>
      <c r="H86" s="33">
        <v>0.002534722222222222</v>
      </c>
      <c r="I86" s="28"/>
      <c r="J86" s="28" t="s">
        <v>413</v>
      </c>
      <c r="K86" s="28" t="s">
        <v>413</v>
      </c>
      <c r="L86" s="28" t="s">
        <v>414</v>
      </c>
      <c r="M86" s="28"/>
      <c r="N86" s="34">
        <v>0.09070601851851852</v>
      </c>
    </row>
    <row r="87" spans="1:14" ht="15.75" thickBot="1">
      <c r="A87" s="35" t="s">
        <v>414</v>
      </c>
      <c r="B87" s="7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7"/>
    </row>
    <row r="88" ht="15.75" thickBot="1">
      <c r="A88" s="28"/>
    </row>
    <row r="89" spans="1:14" ht="15">
      <c r="A89" s="26">
        <v>17</v>
      </c>
      <c r="B89" s="29">
        <v>110</v>
      </c>
      <c r="C89" s="29">
        <v>1</v>
      </c>
      <c r="D89" s="29">
        <v>19</v>
      </c>
      <c r="E89" s="30">
        <v>0.2916666666666667</v>
      </c>
      <c r="F89" s="30">
        <v>0.4167592592592593</v>
      </c>
      <c r="G89" s="30">
        <v>0.42072916666666665</v>
      </c>
      <c r="H89" s="30">
        <v>0.003969907407407407</v>
      </c>
      <c r="I89" s="29"/>
      <c r="J89" s="29" t="s">
        <v>415</v>
      </c>
      <c r="K89" s="29" t="s">
        <v>416</v>
      </c>
      <c r="L89" s="29" t="s">
        <v>416</v>
      </c>
      <c r="M89" s="30">
        <v>0.003969907407407407</v>
      </c>
      <c r="N89" s="31">
        <v>0.05733796296296296</v>
      </c>
    </row>
    <row r="90" spans="1:14" ht="15">
      <c r="A90" s="32" t="s">
        <v>417</v>
      </c>
      <c r="C90" s="28">
        <v>2</v>
      </c>
      <c r="D90" s="28">
        <v>19</v>
      </c>
      <c r="E90" s="33">
        <v>0.44850694444444444</v>
      </c>
      <c r="F90" s="33">
        <v>0.522800925925926</v>
      </c>
      <c r="G90" s="33">
        <v>0.5259837962962963</v>
      </c>
      <c r="H90" s="33">
        <v>0.00318287037037037</v>
      </c>
      <c r="I90" s="28"/>
      <c r="J90" s="28" t="s">
        <v>418</v>
      </c>
      <c r="K90" s="28" t="s">
        <v>419</v>
      </c>
      <c r="L90" s="28" t="s">
        <v>420</v>
      </c>
      <c r="M90" s="33">
        <v>0.007152777777777779</v>
      </c>
      <c r="N90" s="34">
        <v>0.07975694444444444</v>
      </c>
    </row>
    <row r="91" spans="1:14" ht="15">
      <c r="A91" s="32" t="s">
        <v>421</v>
      </c>
      <c r="B91" s="73" t="s">
        <v>680</v>
      </c>
      <c r="C91" s="28">
        <v>3</v>
      </c>
      <c r="D91" s="28">
        <v>17</v>
      </c>
      <c r="E91" s="33">
        <v>0.5537615740740741</v>
      </c>
      <c r="F91" s="33">
        <v>0.6319097222222222</v>
      </c>
      <c r="G91" s="33">
        <v>0.6347453703703704</v>
      </c>
      <c r="H91" s="33">
        <v>0.002835648148148148</v>
      </c>
      <c r="I91" s="28"/>
      <c r="J91" s="28" t="s">
        <v>422</v>
      </c>
      <c r="K91" s="28" t="s">
        <v>422</v>
      </c>
      <c r="L91" s="28" t="s">
        <v>423</v>
      </c>
      <c r="M91" s="28"/>
      <c r="N91" s="34">
        <v>0.11121527777777777</v>
      </c>
    </row>
    <row r="92" spans="1:14" ht="15.75" thickBot="1">
      <c r="A92" s="35" t="s">
        <v>423</v>
      </c>
      <c r="B92" s="7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ht="15.75" thickBot="1">
      <c r="A93" s="28"/>
    </row>
    <row r="94" spans="1:14" ht="15">
      <c r="A94" s="26" t="s">
        <v>149</v>
      </c>
      <c r="B94" s="29">
        <v>103</v>
      </c>
      <c r="C94" s="29">
        <v>1</v>
      </c>
      <c r="D94" s="29">
        <v>15</v>
      </c>
      <c r="E94" s="30">
        <v>0.2916666666666667</v>
      </c>
      <c r="F94" s="30">
        <v>0.37733796296296296</v>
      </c>
      <c r="G94" s="30">
        <v>0.3796527777777778</v>
      </c>
      <c r="H94" s="30">
        <v>0.002314814814814815</v>
      </c>
      <c r="I94" s="29"/>
      <c r="J94" s="29" t="s">
        <v>122</v>
      </c>
      <c r="K94" s="29" t="s">
        <v>424</v>
      </c>
      <c r="L94" s="29" t="s">
        <v>424</v>
      </c>
      <c r="M94" s="30">
        <v>0.002314814814814815</v>
      </c>
      <c r="N94" s="31">
        <v>0.016261574074074074</v>
      </c>
    </row>
    <row r="95" spans="1:14" ht="15">
      <c r="A95" s="32" t="s">
        <v>425</v>
      </c>
      <c r="C95" s="28">
        <v>2</v>
      </c>
      <c r="D95" s="28" t="s">
        <v>157</v>
      </c>
      <c r="E95" s="33">
        <v>0.4074305555555556</v>
      </c>
      <c r="F95" s="33">
        <v>0.4726273148148148</v>
      </c>
      <c r="G95" s="33">
        <v>0.47649305555555554</v>
      </c>
      <c r="H95" s="33">
        <v>0.0038657407407407408</v>
      </c>
      <c r="I95" s="28"/>
      <c r="J95" s="28" t="s">
        <v>426</v>
      </c>
      <c r="K95" s="28" t="s">
        <v>427</v>
      </c>
      <c r="L95" s="28" t="s">
        <v>428</v>
      </c>
      <c r="M95" s="33">
        <v>0.006180555555555556</v>
      </c>
      <c r="N95" s="34">
        <v>0.03026620370370371</v>
      </c>
    </row>
    <row r="96" spans="1:14" ht="15">
      <c r="A96" s="32" t="s">
        <v>429</v>
      </c>
      <c r="B96" s="73" t="s">
        <v>680</v>
      </c>
      <c r="C96" s="28">
        <v>3</v>
      </c>
      <c r="D96" s="28" t="s">
        <v>157</v>
      </c>
      <c r="E96" s="28"/>
      <c r="F96" s="28"/>
      <c r="G96" s="28"/>
      <c r="H96" s="28"/>
      <c r="I96" s="28"/>
      <c r="J96" s="28"/>
      <c r="K96" s="28"/>
      <c r="L96" s="28"/>
      <c r="M96" s="28"/>
      <c r="N96" s="62"/>
    </row>
    <row r="97" spans="1:14" ht="15.75" thickBot="1">
      <c r="A97" s="35" t="s">
        <v>160</v>
      </c>
      <c r="B97" s="71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7"/>
    </row>
    <row r="98" ht="15.75" thickBot="1">
      <c r="A98" s="28"/>
    </row>
    <row r="99" spans="1:14" ht="15">
      <c r="A99" s="26" t="s">
        <v>149</v>
      </c>
      <c r="B99" s="29">
        <v>109</v>
      </c>
      <c r="C99" s="29">
        <v>1</v>
      </c>
      <c r="D99" s="29">
        <v>17</v>
      </c>
      <c r="E99" s="30">
        <v>0.2916666666666667</v>
      </c>
      <c r="F99" s="30">
        <v>0.4167476851851852</v>
      </c>
      <c r="G99" s="30">
        <v>0.4206944444444444</v>
      </c>
      <c r="H99" s="30">
        <v>0.003946759259259259</v>
      </c>
      <c r="I99" s="29"/>
      <c r="J99" s="29" t="s">
        <v>430</v>
      </c>
      <c r="K99" s="29" t="s">
        <v>416</v>
      </c>
      <c r="L99" s="29" t="s">
        <v>416</v>
      </c>
      <c r="M99" s="30">
        <v>0.003946759259259259</v>
      </c>
      <c r="N99" s="31">
        <v>0.057303240740740745</v>
      </c>
    </row>
    <row r="100" spans="1:14" ht="15">
      <c r="A100" s="32" t="s">
        <v>431</v>
      </c>
      <c r="C100" s="28">
        <v>2</v>
      </c>
      <c r="D100" s="28" t="s">
        <v>157</v>
      </c>
      <c r="E100" s="33">
        <v>0.4484722222222222</v>
      </c>
      <c r="F100" s="33">
        <v>0.5227546296296296</v>
      </c>
      <c r="G100" s="33">
        <v>0.5259606481481481</v>
      </c>
      <c r="H100" s="33">
        <v>0.003206018518518519</v>
      </c>
      <c r="I100" s="28"/>
      <c r="J100" s="28" t="s">
        <v>418</v>
      </c>
      <c r="K100" s="28" t="s">
        <v>419</v>
      </c>
      <c r="L100" s="28" t="s">
        <v>432</v>
      </c>
      <c r="M100" s="33">
        <v>0.007152777777777779</v>
      </c>
      <c r="N100" s="34">
        <v>0.0797337962962963</v>
      </c>
    </row>
    <row r="101" spans="1:14" ht="15">
      <c r="A101" s="32" t="s">
        <v>433</v>
      </c>
      <c r="B101" s="73" t="s">
        <v>680</v>
      </c>
      <c r="C101" s="28">
        <v>3</v>
      </c>
      <c r="D101" s="28" t="s">
        <v>157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62"/>
    </row>
    <row r="102" spans="1:14" ht="15.75" thickBot="1">
      <c r="A102" s="35" t="s">
        <v>257</v>
      </c>
      <c r="B102" s="71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7"/>
    </row>
    <row r="103" ht="15">
      <c r="A103" s="28"/>
    </row>
  </sheetData>
  <sheetProtection password="E331" sheet="1"/>
  <mergeCells count="1">
    <mergeCell ref="A4:N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B27" sqref="B27"/>
    </sheetView>
  </sheetViews>
  <sheetFormatPr defaultColWidth="9.140625" defaultRowHeight="15"/>
  <cols>
    <col min="1" max="1" width="23.7109375" style="1" bestFit="1" customWidth="1"/>
    <col min="2" max="2" width="5.28125" style="1" customWidth="1"/>
    <col min="3" max="3" width="4.140625" style="1" customWidth="1"/>
    <col min="4" max="4" width="8.28125" style="1" customWidth="1"/>
    <col min="5" max="5" width="7.00390625" style="1" customWidth="1"/>
    <col min="6" max="6" width="7.140625" style="1" customWidth="1"/>
    <col min="7" max="8" width="7.00390625" style="1" customWidth="1"/>
    <col min="9" max="9" width="2.8515625" style="1" customWidth="1"/>
    <col min="10" max="10" width="7.421875" style="1" customWidth="1"/>
    <col min="11" max="11" width="6.8515625" style="1" customWidth="1"/>
    <col min="12" max="12" width="7.7109375" style="1" customWidth="1"/>
    <col min="13" max="13" width="7.421875" style="1" customWidth="1"/>
    <col min="14" max="14" width="7.00390625" style="1" customWidth="1"/>
    <col min="15" max="16384" width="9.140625" style="1" customWidth="1"/>
  </cols>
  <sheetData>
    <row r="1" ht="18.75">
      <c r="A1" s="68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434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287</v>
      </c>
    </row>
    <row r="8" spans="1:14" ht="15.75" thickBot="1">
      <c r="A8" s="28"/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170</v>
      </c>
      <c r="C9" s="29">
        <v>1</v>
      </c>
      <c r="D9" s="29">
        <v>2</v>
      </c>
      <c r="E9" s="30">
        <v>0.3020833333333333</v>
      </c>
      <c r="F9" s="30">
        <v>0.3788888888888889</v>
      </c>
      <c r="G9" s="30">
        <v>0.3805439814814815</v>
      </c>
      <c r="H9" s="30">
        <v>0.0016550925925925926</v>
      </c>
      <c r="I9" s="29"/>
      <c r="J9" s="29" t="s">
        <v>192</v>
      </c>
      <c r="K9" s="29" t="s">
        <v>435</v>
      </c>
      <c r="L9" s="29" t="s">
        <v>435</v>
      </c>
      <c r="M9" s="30">
        <v>0.0016550925925925926</v>
      </c>
      <c r="N9" s="31">
        <v>0.0035532407407407405</v>
      </c>
    </row>
    <row r="10" spans="1:14" ht="15">
      <c r="A10" s="32" t="s">
        <v>436</v>
      </c>
      <c r="C10" s="28">
        <v>2</v>
      </c>
      <c r="D10" s="28">
        <v>2</v>
      </c>
      <c r="E10" s="33">
        <v>0.40832175925925923</v>
      </c>
      <c r="F10" s="33">
        <v>0.4626736111111111</v>
      </c>
      <c r="G10" s="33">
        <v>0.4665856481481481</v>
      </c>
      <c r="H10" s="33">
        <v>0.003912037037037037</v>
      </c>
      <c r="I10" s="28"/>
      <c r="J10" s="28" t="s">
        <v>437</v>
      </c>
      <c r="K10" s="28" t="s">
        <v>438</v>
      </c>
      <c r="L10" s="28" t="s">
        <v>439</v>
      </c>
      <c r="M10" s="33">
        <v>0.00556712962962963</v>
      </c>
      <c r="N10" s="34">
        <v>0.0026620370370370374</v>
      </c>
    </row>
    <row r="11" spans="1:14" ht="15">
      <c r="A11" s="32" t="s">
        <v>440</v>
      </c>
      <c r="B11" s="1" t="s">
        <v>680</v>
      </c>
      <c r="C11" s="28">
        <v>3</v>
      </c>
      <c r="D11" s="28">
        <v>1</v>
      </c>
      <c r="E11" s="33">
        <v>0.4943634259259259</v>
      </c>
      <c r="F11" s="33">
        <v>0.5502893518518518</v>
      </c>
      <c r="G11" s="33">
        <v>0.5554861111111111</v>
      </c>
      <c r="H11" s="33">
        <v>0.0051967592592592595</v>
      </c>
      <c r="I11" s="28"/>
      <c r="J11" s="28" t="s">
        <v>441</v>
      </c>
      <c r="K11" s="28" t="s">
        <v>441</v>
      </c>
      <c r="L11" s="28" t="s">
        <v>349</v>
      </c>
      <c r="M11" s="28"/>
      <c r="N11" s="34">
        <v>0</v>
      </c>
    </row>
    <row r="12" spans="1:14" ht="15.75" thickBot="1">
      <c r="A12" s="35" t="s">
        <v>349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ht="15.75" thickBot="1">
      <c r="A13" s="28"/>
    </row>
    <row r="14" spans="1:14" ht="15">
      <c r="A14" s="26">
        <v>2</v>
      </c>
      <c r="B14" s="29">
        <v>151</v>
      </c>
      <c r="C14" s="29">
        <v>1</v>
      </c>
      <c r="D14" s="29">
        <v>4</v>
      </c>
      <c r="E14" s="30">
        <v>0.3020833333333333</v>
      </c>
      <c r="F14" s="30">
        <v>0.379537037037037</v>
      </c>
      <c r="G14" s="30">
        <v>0.3829513888888889</v>
      </c>
      <c r="H14" s="30">
        <v>0.003414351851851852</v>
      </c>
      <c r="I14" s="29"/>
      <c r="J14" s="29" t="s">
        <v>442</v>
      </c>
      <c r="K14" s="29" t="s">
        <v>443</v>
      </c>
      <c r="L14" s="29" t="s">
        <v>443</v>
      </c>
      <c r="M14" s="30">
        <v>0.003414351851851852</v>
      </c>
      <c r="N14" s="31">
        <v>0.005960648148148149</v>
      </c>
    </row>
    <row r="15" spans="1:14" ht="15">
      <c r="A15" s="32" t="s">
        <v>444</v>
      </c>
      <c r="C15" s="28">
        <v>2</v>
      </c>
      <c r="D15" s="28">
        <v>3</v>
      </c>
      <c r="E15" s="33">
        <v>0.41072916666666665</v>
      </c>
      <c r="F15" s="33">
        <v>0.46913194444444445</v>
      </c>
      <c r="G15" s="33">
        <v>0.4735185185185185</v>
      </c>
      <c r="H15" s="33">
        <v>0.004386574074074074</v>
      </c>
      <c r="I15" s="28"/>
      <c r="J15" s="28" t="s">
        <v>147</v>
      </c>
      <c r="K15" s="28" t="s">
        <v>158</v>
      </c>
      <c r="L15" s="28" t="s">
        <v>445</v>
      </c>
      <c r="M15" s="33">
        <v>0.0078009259259259256</v>
      </c>
      <c r="N15" s="34">
        <v>0.009594907407407408</v>
      </c>
    </row>
    <row r="16" spans="1:14" ht="15">
      <c r="A16" s="32" t="s">
        <v>446</v>
      </c>
      <c r="B16" s="1" t="s">
        <v>680</v>
      </c>
      <c r="C16" s="28">
        <v>3</v>
      </c>
      <c r="D16" s="28">
        <v>2</v>
      </c>
      <c r="E16" s="33">
        <v>0.5012962962962962</v>
      </c>
      <c r="F16" s="33">
        <v>0.5738194444444444</v>
      </c>
      <c r="G16" s="33">
        <v>0.5866666666666667</v>
      </c>
      <c r="H16" s="33">
        <v>0.012847222222222223</v>
      </c>
      <c r="I16" s="28"/>
      <c r="J16" s="28" t="s">
        <v>447</v>
      </c>
      <c r="K16" s="28" t="s">
        <v>447</v>
      </c>
      <c r="L16" s="28" t="s">
        <v>255</v>
      </c>
      <c r="M16" s="28"/>
      <c r="N16" s="34">
        <v>0.023530092592592592</v>
      </c>
    </row>
    <row r="17" spans="1:14" ht="15.75" thickBot="1">
      <c r="A17" s="35" t="s">
        <v>255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ht="15.75" thickBot="1">
      <c r="A18" s="28"/>
    </row>
    <row r="19" spans="1:14" ht="15">
      <c r="A19" s="26" t="s">
        <v>149</v>
      </c>
      <c r="B19" s="29">
        <v>152</v>
      </c>
      <c r="C19" s="29">
        <v>1</v>
      </c>
      <c r="D19" s="29">
        <v>1</v>
      </c>
      <c r="E19" s="30">
        <v>0.3020833333333333</v>
      </c>
      <c r="F19" s="30">
        <v>0.375625</v>
      </c>
      <c r="G19" s="30">
        <v>0.37699074074074074</v>
      </c>
      <c r="H19" s="30">
        <v>0.001365740740740741</v>
      </c>
      <c r="I19" s="29"/>
      <c r="J19" s="29" t="s">
        <v>217</v>
      </c>
      <c r="K19" s="29" t="s">
        <v>337</v>
      </c>
      <c r="L19" s="29" t="s">
        <v>337</v>
      </c>
      <c r="M19" s="30">
        <v>0.001365740740740741</v>
      </c>
      <c r="N19" s="31">
        <v>0</v>
      </c>
    </row>
    <row r="20" spans="1:14" ht="15">
      <c r="A20" s="32" t="s">
        <v>448</v>
      </c>
      <c r="C20" s="28">
        <v>2</v>
      </c>
      <c r="D20" s="28" t="s">
        <v>157</v>
      </c>
      <c r="E20" s="33">
        <v>0.4047685185185185</v>
      </c>
      <c r="F20" s="33">
        <v>0.46236111111111106</v>
      </c>
      <c r="G20" s="33">
        <v>0.46392361111111113</v>
      </c>
      <c r="H20" s="33">
        <v>0.0015625</v>
      </c>
      <c r="I20" s="28"/>
      <c r="J20" s="28" t="s">
        <v>449</v>
      </c>
      <c r="K20" s="28" t="s">
        <v>450</v>
      </c>
      <c r="L20" s="28" t="s">
        <v>181</v>
      </c>
      <c r="M20" s="33">
        <v>0.0029282407407407412</v>
      </c>
      <c r="N20" s="34">
        <v>0</v>
      </c>
    </row>
    <row r="21" spans="1:14" ht="15">
      <c r="A21" s="32" t="s">
        <v>451</v>
      </c>
      <c r="B21" s="1" t="s">
        <v>680</v>
      </c>
      <c r="C21" s="28">
        <v>3</v>
      </c>
      <c r="D21" s="28" t="s">
        <v>157</v>
      </c>
      <c r="E21" s="28"/>
      <c r="F21" s="28"/>
      <c r="G21" s="28"/>
      <c r="H21" s="28"/>
      <c r="I21" s="28"/>
      <c r="J21" s="28"/>
      <c r="K21" s="28"/>
      <c r="L21" s="28"/>
      <c r="M21" s="28"/>
      <c r="N21" s="62"/>
    </row>
    <row r="22" spans="1:14" ht="15.75" thickBot="1">
      <c r="A22" s="35" t="s">
        <v>248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ht="15.75" thickBot="1">
      <c r="A23" s="28"/>
    </row>
    <row r="24" spans="1:14" ht="15">
      <c r="A24" s="26" t="s">
        <v>149</v>
      </c>
      <c r="B24" s="29">
        <v>153</v>
      </c>
      <c r="C24" s="29">
        <v>1</v>
      </c>
      <c r="D24" s="29">
        <v>2</v>
      </c>
      <c r="E24" s="30">
        <v>0.3020833333333333</v>
      </c>
      <c r="F24" s="30">
        <v>0.37958333333333333</v>
      </c>
      <c r="G24" s="30">
        <v>0.38221064814814815</v>
      </c>
      <c r="H24" s="30">
        <v>0.002627314814814815</v>
      </c>
      <c r="I24" s="29"/>
      <c r="J24" s="29" t="s">
        <v>439</v>
      </c>
      <c r="K24" s="29" t="s">
        <v>452</v>
      </c>
      <c r="L24" s="29" t="s">
        <v>452</v>
      </c>
      <c r="M24" s="30">
        <v>0.002627314814814815</v>
      </c>
      <c r="N24" s="31">
        <v>0.005219907407407407</v>
      </c>
    </row>
    <row r="25" spans="1:14" ht="15">
      <c r="A25" s="32" t="s">
        <v>453</v>
      </c>
      <c r="C25" s="28">
        <v>2</v>
      </c>
      <c r="D25" s="28" t="s">
        <v>157</v>
      </c>
      <c r="E25" s="33">
        <v>0.40998842592592594</v>
      </c>
      <c r="F25" s="33">
        <v>0.46934027777777776</v>
      </c>
      <c r="G25" s="33">
        <v>0.4809143518518519</v>
      </c>
      <c r="H25" s="33">
        <v>0.011574074074074075</v>
      </c>
      <c r="I25" s="28"/>
      <c r="J25" s="28" t="s">
        <v>141</v>
      </c>
      <c r="K25" s="28" t="s">
        <v>454</v>
      </c>
      <c r="L25" s="28" t="s">
        <v>455</v>
      </c>
      <c r="M25" s="33">
        <v>0.014201388888888888</v>
      </c>
      <c r="N25" s="34">
        <v>0.01699074074074074</v>
      </c>
    </row>
    <row r="26" spans="1:14" ht="15">
      <c r="A26" s="32" t="s">
        <v>456</v>
      </c>
      <c r="B26" s="1" t="s">
        <v>680</v>
      </c>
      <c r="C26" s="28">
        <v>3</v>
      </c>
      <c r="D26" s="28" t="s">
        <v>157</v>
      </c>
      <c r="E26" s="28"/>
      <c r="F26" s="28"/>
      <c r="G26" s="28"/>
      <c r="H26" s="28"/>
      <c r="I26" s="28"/>
      <c r="J26" s="28"/>
      <c r="K26" s="28"/>
      <c r="L26" s="28"/>
      <c r="M26" s="28"/>
      <c r="N26" s="62"/>
    </row>
    <row r="27" spans="1:14" ht="15.75" thickBot="1">
      <c r="A27" s="35" t="s">
        <v>257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ht="15">
      <c r="A28" s="28"/>
    </row>
  </sheetData>
  <sheetProtection password="E331" sheet="1"/>
  <mergeCells count="1">
    <mergeCell ref="A4:N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9.00390625" style="1" bestFit="1" customWidth="1"/>
    <col min="2" max="2" width="5.28125" style="1" customWidth="1"/>
    <col min="3" max="3" width="4.140625" style="1" customWidth="1"/>
    <col min="4" max="4" width="8.28125" style="1" customWidth="1"/>
    <col min="5" max="5" width="7.00390625" style="1" customWidth="1"/>
    <col min="6" max="6" width="7.140625" style="1" customWidth="1"/>
    <col min="7" max="8" width="7.00390625" style="1" customWidth="1"/>
    <col min="9" max="9" width="2.8515625" style="1" customWidth="1"/>
    <col min="10" max="10" width="7.421875" style="1" customWidth="1"/>
    <col min="11" max="11" width="6.8515625" style="1" customWidth="1"/>
    <col min="12" max="12" width="7.7109375" style="1" customWidth="1"/>
    <col min="13" max="13" width="7.421875" style="1" customWidth="1"/>
    <col min="14" max="14" width="7.00390625" style="1" customWidth="1"/>
    <col min="15" max="16384" width="9.140625" style="1" customWidth="1"/>
  </cols>
  <sheetData>
    <row r="1" ht="15">
      <c r="A1" s="1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287</v>
      </c>
    </row>
    <row r="8" spans="1:14" ht="15.75" thickBot="1">
      <c r="A8" s="28"/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182</v>
      </c>
      <c r="C9" s="29">
        <v>1</v>
      </c>
      <c r="D9" s="29">
        <v>1</v>
      </c>
      <c r="E9" s="30">
        <v>0.3020833333333333</v>
      </c>
      <c r="F9" s="30">
        <v>0.3738194444444444</v>
      </c>
      <c r="G9" s="30">
        <v>0.37524305555555554</v>
      </c>
      <c r="H9" s="30">
        <v>0.001423611111111111</v>
      </c>
      <c r="I9" s="29"/>
      <c r="J9" s="29" t="s">
        <v>288</v>
      </c>
      <c r="K9" s="29" t="s">
        <v>289</v>
      </c>
      <c r="L9" s="29" t="s">
        <v>289</v>
      </c>
      <c r="M9" s="30">
        <v>0.001423611111111111</v>
      </c>
      <c r="N9" s="31">
        <v>0</v>
      </c>
    </row>
    <row r="10" spans="1:14" ht="15">
      <c r="A10" s="32" t="s">
        <v>290</v>
      </c>
      <c r="C10" s="28">
        <v>2</v>
      </c>
      <c r="D10" s="28">
        <v>1</v>
      </c>
      <c r="E10" s="33">
        <v>0.40302083333333333</v>
      </c>
      <c r="F10" s="33">
        <v>0.4575</v>
      </c>
      <c r="G10" s="33">
        <v>0.459837962962963</v>
      </c>
      <c r="H10" s="33">
        <v>0.002337962962962963</v>
      </c>
      <c r="I10" s="28"/>
      <c r="J10" s="28" t="s">
        <v>291</v>
      </c>
      <c r="K10" s="28" t="s">
        <v>292</v>
      </c>
      <c r="L10" s="28" t="s">
        <v>240</v>
      </c>
      <c r="M10" s="33">
        <v>0.003761574074074074</v>
      </c>
      <c r="N10" s="34">
        <v>0</v>
      </c>
    </row>
    <row r="11" spans="1:14" ht="15">
      <c r="A11" s="32" t="s">
        <v>293</v>
      </c>
      <c r="C11" s="28">
        <v>3</v>
      </c>
      <c r="D11" s="28">
        <v>1</v>
      </c>
      <c r="E11" s="33">
        <v>0.4876157407407407</v>
      </c>
      <c r="F11" s="33">
        <v>0.5418055555555555</v>
      </c>
      <c r="G11" s="33">
        <v>0.5456481481481482</v>
      </c>
      <c r="H11" s="33">
        <v>0.0038425925925925923</v>
      </c>
      <c r="I11" s="28"/>
      <c r="J11" s="28" t="s">
        <v>185</v>
      </c>
      <c r="K11" s="28" t="s">
        <v>185</v>
      </c>
      <c r="L11" s="28" t="s">
        <v>240</v>
      </c>
      <c r="M11" s="28"/>
      <c r="N11" s="34">
        <v>0</v>
      </c>
    </row>
    <row r="12" spans="1:14" ht="15.75" thickBot="1">
      <c r="A12" s="35" t="s">
        <v>240</v>
      </c>
      <c r="B12" s="69" t="s">
        <v>675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ht="15.75" thickBot="1">
      <c r="A13" s="28"/>
    </row>
    <row r="14" spans="1:14" ht="15">
      <c r="A14" s="26" t="s">
        <v>149</v>
      </c>
      <c r="B14" s="29">
        <v>181</v>
      </c>
      <c r="C14" s="29">
        <v>1</v>
      </c>
      <c r="D14" s="29">
        <v>2</v>
      </c>
      <c r="E14" s="30">
        <v>0.3020833333333333</v>
      </c>
      <c r="F14" s="30">
        <v>0.3789236111111111</v>
      </c>
      <c r="G14" s="30">
        <v>0.3807523148148148</v>
      </c>
      <c r="H14" s="30">
        <v>0.0018287037037037037</v>
      </c>
      <c r="I14" s="29"/>
      <c r="J14" s="29" t="s">
        <v>192</v>
      </c>
      <c r="K14" s="29" t="s">
        <v>294</v>
      </c>
      <c r="L14" s="29" t="s">
        <v>294</v>
      </c>
      <c r="M14" s="30">
        <v>0.0018287037037037037</v>
      </c>
      <c r="N14" s="31">
        <v>0.005509259259259259</v>
      </c>
    </row>
    <row r="15" spans="1:14" ht="15">
      <c r="A15" s="32" t="s">
        <v>295</v>
      </c>
      <c r="C15" s="28">
        <v>2</v>
      </c>
      <c r="D15" s="28" t="s">
        <v>157</v>
      </c>
      <c r="E15" s="33">
        <v>0.4085300925925926</v>
      </c>
      <c r="F15" s="33">
        <v>0.4714699074074074</v>
      </c>
      <c r="G15" s="33">
        <v>0.4790509259259259</v>
      </c>
      <c r="H15" s="33">
        <v>0.007581018518518518</v>
      </c>
      <c r="I15" s="28"/>
      <c r="J15" s="28" t="s">
        <v>296</v>
      </c>
      <c r="K15" s="28" t="s">
        <v>297</v>
      </c>
      <c r="L15" s="28" t="s">
        <v>298</v>
      </c>
      <c r="M15" s="33">
        <v>0.009409722222222224</v>
      </c>
      <c r="N15" s="34">
        <v>0.019212962962962963</v>
      </c>
    </row>
    <row r="16" spans="1:14" ht="15">
      <c r="A16" s="32" t="s">
        <v>299</v>
      </c>
      <c r="C16" s="28">
        <v>3</v>
      </c>
      <c r="D16" s="28" t="s">
        <v>157</v>
      </c>
      <c r="E16" s="28"/>
      <c r="F16" s="28"/>
      <c r="G16" s="28"/>
      <c r="H16" s="28"/>
      <c r="I16" s="28"/>
      <c r="J16" s="28"/>
      <c r="K16" s="28"/>
      <c r="L16" s="28"/>
      <c r="M16" s="28"/>
      <c r="N16" s="62"/>
    </row>
    <row r="17" spans="1:14" ht="15.75" thickBot="1">
      <c r="A17" s="35" t="s">
        <v>257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ht="15">
      <c r="A18" s="28"/>
    </row>
  </sheetData>
  <sheetProtection password="E331" sheet="1"/>
  <mergeCells count="1">
    <mergeCell ref="A4:N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7.140625" style="1" bestFit="1" customWidth="1"/>
    <col min="2" max="2" width="5.28125" style="1" customWidth="1"/>
    <col min="3" max="3" width="4.140625" style="1" customWidth="1"/>
    <col min="4" max="4" width="8.28125" style="1" customWidth="1"/>
    <col min="5" max="5" width="7.00390625" style="1" customWidth="1"/>
    <col min="6" max="6" width="7.140625" style="1" customWidth="1"/>
    <col min="7" max="8" width="7.00390625" style="1" customWidth="1"/>
    <col min="9" max="9" width="2.8515625" style="1" customWidth="1"/>
    <col min="10" max="10" width="7.421875" style="1" customWidth="1"/>
    <col min="11" max="11" width="6.8515625" style="1" customWidth="1"/>
    <col min="12" max="12" width="7.7109375" style="1" customWidth="1"/>
    <col min="13" max="13" width="7.421875" style="1" customWidth="1"/>
    <col min="14" max="14" width="7.00390625" style="1" customWidth="1"/>
    <col min="15" max="16384" width="9.140625" style="1" customWidth="1"/>
  </cols>
  <sheetData>
    <row r="1" ht="15">
      <c r="A1" s="1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85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87</v>
      </c>
    </row>
    <row r="8" spans="1:14" ht="15.75" thickBot="1">
      <c r="A8" s="28"/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201</v>
      </c>
      <c r="C9" s="29">
        <v>1</v>
      </c>
      <c r="D9" s="29">
        <v>1</v>
      </c>
      <c r="E9" s="30">
        <v>0.3333333333333333</v>
      </c>
      <c r="F9" s="30">
        <v>0.3909837962962963</v>
      </c>
      <c r="G9" s="30">
        <v>0.39445601851851847</v>
      </c>
      <c r="H9" s="30">
        <v>0.003472222222222222</v>
      </c>
      <c r="I9" s="29"/>
      <c r="J9" s="29" t="s">
        <v>97</v>
      </c>
      <c r="K9" s="29" t="s">
        <v>98</v>
      </c>
      <c r="L9" s="29" t="s">
        <v>98</v>
      </c>
      <c r="M9" s="30">
        <v>0.003472222222222222</v>
      </c>
      <c r="N9" s="31">
        <v>0</v>
      </c>
    </row>
    <row r="10" spans="1:14" ht="15">
      <c r="A10" s="32" t="s">
        <v>99</v>
      </c>
      <c r="C10" s="28">
        <v>2</v>
      </c>
      <c r="D10" s="28">
        <v>1</v>
      </c>
      <c r="E10" s="33">
        <v>0.4222337962962963</v>
      </c>
      <c r="F10" s="33">
        <v>0.4621064814814815</v>
      </c>
      <c r="G10" s="33">
        <v>0.46571759259259254</v>
      </c>
      <c r="H10" s="33">
        <v>0.0036111111111111114</v>
      </c>
      <c r="I10" s="28"/>
      <c r="J10" s="28" t="s">
        <v>100</v>
      </c>
      <c r="K10" s="28" t="s">
        <v>101</v>
      </c>
      <c r="L10" s="28" t="s">
        <v>102</v>
      </c>
      <c r="M10" s="33">
        <v>0.007083333333333333</v>
      </c>
      <c r="N10" s="34">
        <v>0</v>
      </c>
    </row>
    <row r="11" spans="1:14" ht="15">
      <c r="A11" s="32" t="s">
        <v>103</v>
      </c>
      <c r="C11" s="28">
        <v>3</v>
      </c>
      <c r="D11" s="28">
        <v>1</v>
      </c>
      <c r="E11" s="33">
        <v>0.4934953703703704</v>
      </c>
      <c r="F11" s="33">
        <v>0.5402777777777777</v>
      </c>
      <c r="G11" s="33">
        <v>0.5466782407407408</v>
      </c>
      <c r="H11" s="33">
        <v>0.006400462962962963</v>
      </c>
      <c r="I11" s="28"/>
      <c r="J11" s="28" t="s">
        <v>104</v>
      </c>
      <c r="K11" s="28" t="s">
        <v>104</v>
      </c>
      <c r="L11" s="28" t="s">
        <v>105</v>
      </c>
      <c r="M11" s="28"/>
      <c r="N11" s="34">
        <v>0</v>
      </c>
    </row>
    <row r="12" spans="1:14" ht="15.75" thickBot="1">
      <c r="A12" s="35" t="s">
        <v>105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ht="15.75" thickBot="1">
      <c r="A13" s="28"/>
    </row>
    <row r="14" spans="1:14" ht="15">
      <c r="A14" s="26">
        <v>2</v>
      </c>
      <c r="B14" s="29">
        <v>205</v>
      </c>
      <c r="C14" s="29">
        <v>1</v>
      </c>
      <c r="D14" s="29">
        <v>3</v>
      </c>
      <c r="E14" s="30">
        <v>0.3333333333333333</v>
      </c>
      <c r="F14" s="30">
        <v>0.3944675925925926</v>
      </c>
      <c r="G14" s="30">
        <v>0.3980208333333333</v>
      </c>
      <c r="H14" s="30">
        <v>0.0035532407407407405</v>
      </c>
      <c r="I14" s="29"/>
      <c r="J14" s="29" t="s">
        <v>98</v>
      </c>
      <c r="K14" s="29" t="s">
        <v>106</v>
      </c>
      <c r="L14" s="29" t="s">
        <v>106</v>
      </c>
      <c r="M14" s="30">
        <v>0.0035532407407407405</v>
      </c>
      <c r="N14" s="31">
        <v>0.0035648148148148154</v>
      </c>
    </row>
    <row r="15" spans="1:14" ht="15">
      <c r="A15" s="32" t="s">
        <v>107</v>
      </c>
      <c r="C15" s="28">
        <v>2</v>
      </c>
      <c r="D15" s="28">
        <v>2</v>
      </c>
      <c r="E15" s="33">
        <v>0.4257986111111111</v>
      </c>
      <c r="F15" s="33">
        <v>0.46476851851851847</v>
      </c>
      <c r="G15" s="33">
        <v>0.46878472222222217</v>
      </c>
      <c r="H15" s="33">
        <v>0.004016203703703703</v>
      </c>
      <c r="I15" s="28"/>
      <c r="J15" s="28" t="s">
        <v>108</v>
      </c>
      <c r="K15" s="28" t="s">
        <v>109</v>
      </c>
      <c r="L15" s="28" t="s">
        <v>110</v>
      </c>
      <c r="M15" s="33">
        <v>0.007569444444444445</v>
      </c>
      <c r="N15" s="34">
        <v>0.0030671296296296297</v>
      </c>
    </row>
    <row r="16" spans="1:14" ht="15">
      <c r="A16" s="32" t="s">
        <v>111</v>
      </c>
      <c r="C16" s="28">
        <v>3</v>
      </c>
      <c r="D16" s="28">
        <v>2</v>
      </c>
      <c r="E16" s="33">
        <v>0.4965625</v>
      </c>
      <c r="F16" s="33">
        <v>0.5403356481481482</v>
      </c>
      <c r="G16" s="33">
        <v>0.5535648148148148</v>
      </c>
      <c r="H16" s="33">
        <v>0.013229166666666667</v>
      </c>
      <c r="I16" s="28"/>
      <c r="J16" s="28" t="s">
        <v>112</v>
      </c>
      <c r="K16" s="28" t="s">
        <v>112</v>
      </c>
      <c r="L16" s="28" t="s">
        <v>113</v>
      </c>
      <c r="M16" s="28"/>
      <c r="N16" s="34">
        <v>5.7870370370370366E-05</v>
      </c>
    </row>
    <row r="17" spans="1:14" ht="15.75" thickBot="1">
      <c r="A17" s="35" t="s">
        <v>113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ht="15.75" thickBot="1">
      <c r="A18" s="28"/>
    </row>
    <row r="19" spans="1:14" ht="15">
      <c r="A19" s="26">
        <v>3</v>
      </c>
      <c r="B19" s="29">
        <v>204</v>
      </c>
      <c r="C19" s="29">
        <v>1</v>
      </c>
      <c r="D19" s="29">
        <v>2</v>
      </c>
      <c r="E19" s="30">
        <v>0.3333333333333333</v>
      </c>
      <c r="F19" s="30">
        <v>0.3912962962962963</v>
      </c>
      <c r="G19" s="30">
        <v>0.39759259259259255</v>
      </c>
      <c r="H19" s="30">
        <v>0.006296296296296296</v>
      </c>
      <c r="I19" s="29"/>
      <c r="J19" s="29" t="s">
        <v>114</v>
      </c>
      <c r="K19" s="29" t="s">
        <v>115</v>
      </c>
      <c r="L19" s="29" t="s">
        <v>115</v>
      </c>
      <c r="M19" s="30">
        <v>0.006296296296296296</v>
      </c>
      <c r="N19" s="31">
        <v>0.003136574074074074</v>
      </c>
    </row>
    <row r="20" spans="1:14" ht="15">
      <c r="A20" s="32" t="s">
        <v>116</v>
      </c>
      <c r="C20" s="28">
        <v>2</v>
      </c>
      <c r="D20" s="28">
        <v>3</v>
      </c>
      <c r="E20" s="33">
        <v>0.4253703703703704</v>
      </c>
      <c r="F20" s="33">
        <v>0.4675810185185185</v>
      </c>
      <c r="G20" s="33">
        <v>0.4729050925925926</v>
      </c>
      <c r="H20" s="33">
        <v>0.005324074074074075</v>
      </c>
      <c r="I20" s="28"/>
      <c r="J20" s="28" t="s">
        <v>117</v>
      </c>
      <c r="K20" s="28" t="s">
        <v>118</v>
      </c>
      <c r="L20" s="28" t="s">
        <v>119</v>
      </c>
      <c r="M20" s="33">
        <v>0.011620370370370371</v>
      </c>
      <c r="N20" s="34">
        <v>0.0071875</v>
      </c>
    </row>
    <row r="21" spans="1:14" ht="15">
      <c r="A21" s="32" t="s">
        <v>120</v>
      </c>
      <c r="C21" s="28">
        <v>3</v>
      </c>
      <c r="D21" s="28">
        <v>3</v>
      </c>
      <c r="E21" s="33">
        <v>0.5006828703703704</v>
      </c>
      <c r="F21" s="33">
        <v>0.5551041666666666</v>
      </c>
      <c r="G21" s="33">
        <v>0.5592708333333333</v>
      </c>
      <c r="H21" s="33">
        <v>0.004166666666666667</v>
      </c>
      <c r="I21" s="28"/>
      <c r="J21" s="28" t="s">
        <v>121</v>
      </c>
      <c r="K21" s="28" t="s">
        <v>121</v>
      </c>
      <c r="L21" s="28" t="s">
        <v>122</v>
      </c>
      <c r="M21" s="28"/>
      <c r="N21" s="34">
        <v>0.014826388888888889</v>
      </c>
    </row>
    <row r="22" spans="1:14" ht="15.75" thickBot="1">
      <c r="A22" s="35" t="s">
        <v>122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ht="15.75" thickBot="1">
      <c r="A23" s="28"/>
    </row>
    <row r="24" spans="1:14" ht="15">
      <c r="A24" s="26">
        <v>4</v>
      </c>
      <c r="B24" s="29">
        <v>203</v>
      </c>
      <c r="C24" s="29">
        <v>1</v>
      </c>
      <c r="D24" s="29">
        <v>4</v>
      </c>
      <c r="E24" s="30">
        <v>0.3333333333333333</v>
      </c>
      <c r="F24" s="30">
        <v>0.3912962962962963</v>
      </c>
      <c r="G24" s="30">
        <v>0.3982986111111111</v>
      </c>
      <c r="H24" s="30">
        <v>0.007002314814814815</v>
      </c>
      <c r="I24" s="29"/>
      <c r="J24" s="29" t="s">
        <v>114</v>
      </c>
      <c r="K24" s="29" t="s">
        <v>123</v>
      </c>
      <c r="L24" s="29" t="s">
        <v>123</v>
      </c>
      <c r="M24" s="30">
        <v>0.007002314814814815</v>
      </c>
      <c r="N24" s="31">
        <v>0.0038425925925925923</v>
      </c>
    </row>
    <row r="25" spans="1:14" ht="15">
      <c r="A25" s="32" t="s">
        <v>124</v>
      </c>
      <c r="C25" s="28">
        <v>2</v>
      </c>
      <c r="D25" s="28">
        <v>4</v>
      </c>
      <c r="E25" s="33">
        <v>0.42607638888888894</v>
      </c>
      <c r="F25" s="33">
        <v>0.4676157407407407</v>
      </c>
      <c r="G25" s="33">
        <v>0.4748263888888889</v>
      </c>
      <c r="H25" s="33">
        <v>0.0072106481481481475</v>
      </c>
      <c r="I25" s="28"/>
      <c r="J25" s="28" t="s">
        <v>125</v>
      </c>
      <c r="K25" s="28" t="s">
        <v>126</v>
      </c>
      <c r="L25" s="28" t="s">
        <v>127</v>
      </c>
      <c r="M25" s="33">
        <v>0.014212962962962962</v>
      </c>
      <c r="N25" s="34">
        <v>0.009108796296296297</v>
      </c>
    </row>
    <row r="26" spans="1:14" ht="15">
      <c r="A26" s="32" t="s">
        <v>128</v>
      </c>
      <c r="C26" s="28">
        <v>3</v>
      </c>
      <c r="D26" s="28">
        <v>4</v>
      </c>
      <c r="E26" s="33">
        <v>0.5026041666666666</v>
      </c>
      <c r="F26" s="33">
        <v>0.555150462962963</v>
      </c>
      <c r="G26" s="33">
        <v>0.5660763888888889</v>
      </c>
      <c r="H26" s="33">
        <v>0.010925925925925924</v>
      </c>
      <c r="I26" s="28"/>
      <c r="J26" s="28" t="s">
        <v>129</v>
      </c>
      <c r="K26" s="28" t="s">
        <v>129</v>
      </c>
      <c r="L26" s="28" t="s">
        <v>122</v>
      </c>
      <c r="M26" s="28"/>
      <c r="N26" s="34">
        <v>0.014872685185185185</v>
      </c>
    </row>
    <row r="27" spans="1:14" ht="15.75" thickBot="1">
      <c r="A27" s="35" t="s">
        <v>122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</row>
    <row r="28" ht="15">
      <c r="A28" s="28"/>
    </row>
  </sheetData>
  <sheetProtection password="E331" sheet="1"/>
  <mergeCells count="1">
    <mergeCell ref="A4:N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9.57421875" style="1" bestFit="1" customWidth="1"/>
    <col min="2" max="2" width="5.28125" style="1" customWidth="1"/>
    <col min="3" max="3" width="4.140625" style="1" customWidth="1"/>
    <col min="4" max="4" width="8.28125" style="1" customWidth="1"/>
    <col min="5" max="5" width="7.00390625" style="1" customWidth="1"/>
    <col min="6" max="6" width="7.140625" style="1" customWidth="1"/>
    <col min="7" max="8" width="7.00390625" style="1" customWidth="1"/>
    <col min="9" max="9" width="2.8515625" style="1" customWidth="1"/>
    <col min="10" max="10" width="7.421875" style="1" customWidth="1"/>
    <col min="11" max="11" width="6.8515625" style="1" customWidth="1"/>
    <col min="12" max="12" width="7.7109375" style="1" customWidth="1"/>
    <col min="13" max="13" width="7.421875" style="1" customWidth="1"/>
    <col min="14" max="14" width="7.00390625" style="1" customWidth="1"/>
    <col min="15" max="16384" width="9.140625" style="1" customWidth="1"/>
  </cols>
  <sheetData>
    <row r="1" ht="15">
      <c r="A1" s="1" t="s">
        <v>83</v>
      </c>
    </row>
    <row r="2" ht="15">
      <c r="A2" s="1" t="s">
        <v>84</v>
      </c>
    </row>
    <row r="3" ht="15">
      <c r="A3" s="27">
        <v>41517</v>
      </c>
    </row>
    <row r="4" spans="1:14" ht="15.75">
      <c r="A4" s="78" t="s">
        <v>130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6" ht="15">
      <c r="A6" s="1" t="s">
        <v>86</v>
      </c>
    </row>
    <row r="7" ht="15">
      <c r="A7" s="1" t="s">
        <v>87</v>
      </c>
    </row>
    <row r="8" spans="1:14" ht="15.75" thickBot="1">
      <c r="A8" s="28"/>
      <c r="B8" s="28" t="s">
        <v>10</v>
      </c>
      <c r="C8" s="28" t="s">
        <v>88</v>
      </c>
      <c r="D8" s="28" t="s">
        <v>9</v>
      </c>
      <c r="E8" s="28" t="s">
        <v>13</v>
      </c>
      <c r="F8" s="28" t="s">
        <v>14</v>
      </c>
      <c r="G8" s="28" t="s">
        <v>89</v>
      </c>
      <c r="H8" s="28" t="s">
        <v>90</v>
      </c>
      <c r="I8" s="28" t="s">
        <v>91</v>
      </c>
      <c r="J8" s="28" t="s">
        <v>92</v>
      </c>
      <c r="K8" s="28" t="s">
        <v>93</v>
      </c>
      <c r="L8" s="28" t="s">
        <v>94</v>
      </c>
      <c r="M8" s="28" t="s">
        <v>95</v>
      </c>
      <c r="N8" s="28" t="s">
        <v>96</v>
      </c>
    </row>
    <row r="9" spans="1:14" ht="15">
      <c r="A9" s="26">
        <v>1</v>
      </c>
      <c r="B9" s="29">
        <v>250</v>
      </c>
      <c r="C9" s="29">
        <v>1</v>
      </c>
      <c r="D9" s="29">
        <v>1</v>
      </c>
      <c r="E9" s="30">
        <v>0.3333333333333333</v>
      </c>
      <c r="F9" s="30">
        <v>0.3889699074074074</v>
      </c>
      <c r="G9" s="30">
        <v>0.3904861111111111</v>
      </c>
      <c r="H9" s="30">
        <v>0.0015162037037037036</v>
      </c>
      <c r="I9" s="29"/>
      <c r="J9" s="29" t="s">
        <v>131</v>
      </c>
      <c r="K9" s="29" t="s">
        <v>132</v>
      </c>
      <c r="L9" s="29" t="s">
        <v>132</v>
      </c>
      <c r="M9" s="30">
        <v>0.0015162037037037036</v>
      </c>
      <c r="N9" s="31">
        <v>0</v>
      </c>
    </row>
    <row r="10" spans="1:14" ht="15">
      <c r="A10" s="32" t="s">
        <v>133</v>
      </c>
      <c r="C10" s="28">
        <v>2</v>
      </c>
      <c r="D10" s="28">
        <v>1</v>
      </c>
      <c r="E10" s="33">
        <v>0.41826388888888894</v>
      </c>
      <c r="F10" s="33">
        <v>0.4481481481481482</v>
      </c>
      <c r="G10" s="33">
        <v>0.4498263888888889</v>
      </c>
      <c r="H10" s="33">
        <v>0.0016782407407407406</v>
      </c>
      <c r="I10" s="28"/>
      <c r="J10" s="28" t="s">
        <v>134</v>
      </c>
      <c r="K10" s="28" t="s">
        <v>135</v>
      </c>
      <c r="L10" s="28" t="s">
        <v>136</v>
      </c>
      <c r="M10" s="33">
        <v>0.003194444444444444</v>
      </c>
      <c r="N10" s="34">
        <v>0</v>
      </c>
    </row>
    <row r="11" spans="1:14" ht="15">
      <c r="A11" s="32" t="s">
        <v>137</v>
      </c>
      <c r="C11" s="28">
        <v>3</v>
      </c>
      <c r="D11" s="28">
        <v>1</v>
      </c>
      <c r="E11" s="33">
        <v>0.47760416666666666</v>
      </c>
      <c r="F11" s="33">
        <v>0.5224537037037037</v>
      </c>
      <c r="G11" s="33">
        <v>0.524537037037037</v>
      </c>
      <c r="H11" s="33">
        <v>0.0020833333333333333</v>
      </c>
      <c r="I11" s="28"/>
      <c r="J11" s="28" t="s">
        <v>138</v>
      </c>
      <c r="K11" s="28" t="s">
        <v>138</v>
      </c>
      <c r="L11" s="28" t="s">
        <v>139</v>
      </c>
      <c r="M11" s="28"/>
      <c r="N11" s="34">
        <v>0</v>
      </c>
    </row>
    <row r="12" spans="1:14" ht="15.75" thickBot="1">
      <c r="A12" s="35" t="s">
        <v>139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ht="15.75" thickBot="1">
      <c r="A13" s="28"/>
    </row>
    <row r="14" spans="1:14" ht="15">
      <c r="A14" s="26">
        <v>2</v>
      </c>
      <c r="B14" s="29">
        <v>252</v>
      </c>
      <c r="C14" s="29">
        <v>1</v>
      </c>
      <c r="D14" s="29">
        <v>2</v>
      </c>
      <c r="E14" s="30">
        <v>0.3333333333333333</v>
      </c>
      <c r="F14" s="30">
        <v>0.38855324074074077</v>
      </c>
      <c r="G14" s="30">
        <v>0.3926851851851852</v>
      </c>
      <c r="H14" s="30">
        <v>0.004131944444444444</v>
      </c>
      <c r="I14" s="29"/>
      <c r="J14" s="29" t="s">
        <v>140</v>
      </c>
      <c r="K14" s="29" t="s">
        <v>141</v>
      </c>
      <c r="L14" s="29" t="s">
        <v>141</v>
      </c>
      <c r="M14" s="30">
        <v>0.004131944444444444</v>
      </c>
      <c r="N14" s="31">
        <v>0.002199074074074074</v>
      </c>
    </row>
    <row r="15" spans="1:14" ht="15">
      <c r="A15" s="32" t="s">
        <v>142</v>
      </c>
      <c r="C15" s="28">
        <v>2</v>
      </c>
      <c r="D15" s="28">
        <v>2</v>
      </c>
      <c r="E15" s="33">
        <v>0.420462962962963</v>
      </c>
      <c r="F15" s="33">
        <v>0.45296296296296296</v>
      </c>
      <c r="G15" s="33">
        <v>0.4564930555555555</v>
      </c>
      <c r="H15" s="33">
        <v>0.003530092592592592</v>
      </c>
      <c r="I15" s="28"/>
      <c r="J15" s="28" t="s">
        <v>143</v>
      </c>
      <c r="K15" s="28" t="s">
        <v>144</v>
      </c>
      <c r="L15" s="28" t="s">
        <v>145</v>
      </c>
      <c r="M15" s="33">
        <v>0.007662037037037037</v>
      </c>
      <c r="N15" s="34">
        <v>0.006666666666666667</v>
      </c>
    </row>
    <row r="16" spans="1:14" ht="15">
      <c r="A16" s="32" t="s">
        <v>146</v>
      </c>
      <c r="C16" s="28">
        <v>3</v>
      </c>
      <c r="D16" s="28">
        <v>2</v>
      </c>
      <c r="E16" s="33">
        <v>0.4842708333333334</v>
      </c>
      <c r="F16" s="33">
        <v>0.5292013888888889</v>
      </c>
      <c r="G16" s="33">
        <v>0.536087962962963</v>
      </c>
      <c r="H16" s="33">
        <v>0.006886574074074074</v>
      </c>
      <c r="I16" s="28"/>
      <c r="J16" s="28" t="s">
        <v>147</v>
      </c>
      <c r="K16" s="28" t="s">
        <v>147</v>
      </c>
      <c r="L16" s="28" t="s">
        <v>148</v>
      </c>
      <c r="M16" s="28"/>
      <c r="N16" s="34">
        <v>0.0067476851851851856</v>
      </c>
    </row>
    <row r="17" spans="1:14" ht="15.75" thickBot="1">
      <c r="A17" s="35" t="s">
        <v>148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ht="15.75" thickBot="1">
      <c r="A18" s="28"/>
    </row>
    <row r="19" spans="1:14" ht="15">
      <c r="A19" s="26" t="s">
        <v>149</v>
      </c>
      <c r="B19" s="29">
        <v>251</v>
      </c>
      <c r="C19" s="29">
        <v>1</v>
      </c>
      <c r="D19" s="29">
        <v>3</v>
      </c>
      <c r="E19" s="30">
        <v>0.3333333333333333</v>
      </c>
      <c r="F19" s="30">
        <v>0.39082175925925927</v>
      </c>
      <c r="G19" s="30">
        <v>0.3927662037037037</v>
      </c>
      <c r="H19" s="30">
        <v>0.0019444444444444442</v>
      </c>
      <c r="I19" s="29"/>
      <c r="J19" s="29" t="s">
        <v>150</v>
      </c>
      <c r="K19" s="29" t="s">
        <v>151</v>
      </c>
      <c r="L19" s="29" t="s">
        <v>151</v>
      </c>
      <c r="M19" s="30">
        <v>0.0019444444444444442</v>
      </c>
      <c r="N19" s="31">
        <v>0.0022800925925925927</v>
      </c>
    </row>
    <row r="20" spans="1:14" ht="15">
      <c r="A20" s="32" t="s">
        <v>152</v>
      </c>
      <c r="C20" s="28">
        <v>2</v>
      </c>
      <c r="D20" s="28">
        <v>3</v>
      </c>
      <c r="E20" s="33">
        <v>0.4205439814814815</v>
      </c>
      <c r="F20" s="33">
        <v>0.4619907407407407</v>
      </c>
      <c r="G20" s="33">
        <v>0.4644791666666667</v>
      </c>
      <c r="H20" s="33">
        <v>0.002488425925925926</v>
      </c>
      <c r="I20" s="28"/>
      <c r="J20" s="28" t="s">
        <v>153</v>
      </c>
      <c r="K20" s="28" t="s">
        <v>154</v>
      </c>
      <c r="L20" s="28" t="s">
        <v>155</v>
      </c>
      <c r="M20" s="33">
        <v>0.004432870370370371</v>
      </c>
      <c r="N20" s="34">
        <v>0.014652777777777778</v>
      </c>
    </row>
    <row r="21" spans="1:14" ht="15">
      <c r="A21" s="32" t="s">
        <v>156</v>
      </c>
      <c r="C21" s="28">
        <v>3</v>
      </c>
      <c r="D21" s="28" t="s">
        <v>157</v>
      </c>
      <c r="E21" s="33">
        <v>0.49225694444444446</v>
      </c>
      <c r="F21" s="33">
        <v>0.5405787037037036</v>
      </c>
      <c r="G21" s="33">
        <v>0.5437037037037037</v>
      </c>
      <c r="H21" s="33">
        <v>0.003125</v>
      </c>
      <c r="I21" s="28"/>
      <c r="J21" s="28" t="s">
        <v>158</v>
      </c>
      <c r="K21" s="28" t="s">
        <v>158</v>
      </c>
      <c r="L21" s="28" t="s">
        <v>159</v>
      </c>
      <c r="M21" s="28"/>
      <c r="N21" s="34">
        <v>0.018125</v>
      </c>
    </row>
    <row r="22" spans="1:14" ht="15.75" thickBot="1">
      <c r="A22" s="35" t="s">
        <v>160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ht="15">
      <c r="A23" s="28"/>
    </row>
  </sheetData>
  <sheetProtection password="E331" sheet="1"/>
  <mergeCells count="1">
    <mergeCell ref="A4:N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PageLayoutView="0" workbookViewId="0" topLeftCell="H7">
      <selection activeCell="H21" sqref="H21"/>
    </sheetView>
  </sheetViews>
  <sheetFormatPr defaultColWidth="9.140625" defaultRowHeight="15"/>
  <cols>
    <col min="1" max="1" width="11.00390625" style="1" hidden="1" customWidth="1"/>
    <col min="2" max="2" width="8.140625" style="1" hidden="1" customWidth="1"/>
    <col min="3" max="3" width="7.28125" style="1" hidden="1" customWidth="1"/>
    <col min="4" max="7" width="0" style="1" hidden="1" customWidth="1"/>
    <col min="8" max="8" width="9.140625" style="3" customWidth="1"/>
    <col min="9" max="9" width="7.00390625" style="3" bestFit="1" customWidth="1"/>
    <col min="10" max="10" width="40.00390625" style="4" customWidth="1"/>
    <col min="11" max="11" width="24.7109375" style="4" customWidth="1"/>
    <col min="12" max="13" width="9.140625" style="3" customWidth="1"/>
    <col min="14" max="14" width="8.140625" style="3" bestFit="1" customWidth="1"/>
    <col min="15" max="15" width="10.00390625" style="3" bestFit="1" customWidth="1"/>
    <col min="16" max="16" width="8.140625" style="3" bestFit="1" customWidth="1"/>
    <col min="17" max="21" width="8.140625" style="3" hidden="1" customWidth="1"/>
    <col min="22" max="22" width="5.140625" style="3" bestFit="1" customWidth="1"/>
    <col min="23" max="23" width="7.00390625" style="3" bestFit="1" customWidth="1"/>
    <col min="24" max="24" width="4.140625" style="3" bestFit="1" customWidth="1"/>
    <col min="25" max="25" width="5.57421875" style="3" customWidth="1"/>
    <col min="26" max="26" width="9.28125" style="3" hidden="1" customWidth="1"/>
    <col min="27" max="27" width="6.00390625" style="3" hidden="1" customWidth="1"/>
    <col min="28" max="28" width="4.421875" style="3" hidden="1" customWidth="1"/>
    <col min="29" max="29" width="7.8515625" style="3" bestFit="1" customWidth="1"/>
    <col min="30" max="31" width="7.00390625" style="3" bestFit="1" customWidth="1"/>
    <col min="32" max="32" width="4.140625" style="3" bestFit="1" customWidth="1"/>
    <col min="33" max="33" width="5.28125" style="3" customWidth="1"/>
    <col min="34" max="34" width="12.7109375" style="3" hidden="1" customWidth="1"/>
    <col min="35" max="35" width="6.00390625" style="3" hidden="1" customWidth="1"/>
    <col min="36" max="36" width="5.28125" style="3" hidden="1" customWidth="1"/>
    <col min="37" max="37" width="5.7109375" style="5" customWidth="1"/>
    <col min="38" max="16384" width="9.140625" style="1" customWidth="1"/>
  </cols>
  <sheetData>
    <row r="1" spans="2:9" ht="15" hidden="1">
      <c r="B1" s="1" t="s">
        <v>32</v>
      </c>
      <c r="C1" s="1" t="s">
        <v>33</v>
      </c>
      <c r="D1" s="2">
        <v>0.041666666666666664</v>
      </c>
      <c r="E1" s="2">
        <v>0.0006944444444444445</v>
      </c>
      <c r="H1" s="3" t="s">
        <v>38</v>
      </c>
      <c r="I1" s="3" t="s">
        <v>39</v>
      </c>
    </row>
    <row r="2" spans="1:9" ht="15" hidden="1">
      <c r="A2" s="1" t="s">
        <v>0</v>
      </c>
      <c r="B2" s="1">
        <v>25</v>
      </c>
      <c r="C2" s="1">
        <v>20</v>
      </c>
      <c r="E2" s="1" t="s">
        <v>32</v>
      </c>
      <c r="F2" s="1" t="s">
        <v>33</v>
      </c>
      <c r="H2" s="3">
        <v>0</v>
      </c>
      <c r="I2" s="3">
        <v>0</v>
      </c>
    </row>
    <row r="3" spans="1:9" ht="15" hidden="1">
      <c r="A3" s="1" t="s">
        <v>1</v>
      </c>
      <c r="B3" s="1">
        <v>13</v>
      </c>
      <c r="C3" s="1">
        <v>14</v>
      </c>
      <c r="D3" s="1" t="s">
        <v>34</v>
      </c>
      <c r="E3" s="6">
        <f>TIME(0,B2*60/B3,0)</f>
        <v>0.07986111111111112</v>
      </c>
      <c r="F3" s="6">
        <f>TIME(0,C2*60/C3,0)</f>
        <v>0.05902777777777778</v>
      </c>
      <c r="H3" s="3">
        <v>1</v>
      </c>
      <c r="I3" s="3">
        <v>5</v>
      </c>
    </row>
    <row r="4" spans="1:9" ht="15" hidden="1">
      <c r="A4" s="1" t="s">
        <v>2</v>
      </c>
      <c r="B4" s="1">
        <v>10</v>
      </c>
      <c r="C4" s="1">
        <v>11</v>
      </c>
      <c r="D4" s="1" t="s">
        <v>35</v>
      </c>
      <c r="E4" s="6">
        <f>TIME(0,B2*60/B4,0)</f>
        <v>0.10416666666666667</v>
      </c>
      <c r="F4" s="6">
        <f>TIME(0,C2*60/C4,0)</f>
        <v>0.07569444444444444</v>
      </c>
      <c r="H4" s="3">
        <v>2</v>
      </c>
      <c r="I4" s="3">
        <v>15</v>
      </c>
    </row>
    <row r="5" spans="1:9" ht="15" hidden="1">
      <c r="A5" s="1" t="s">
        <v>3</v>
      </c>
      <c r="B5" s="7">
        <v>0.027777777777777776</v>
      </c>
      <c r="H5" s="3">
        <v>3</v>
      </c>
      <c r="I5" s="3">
        <v>30</v>
      </c>
    </row>
    <row r="6" spans="1:3" ht="15" hidden="1">
      <c r="A6" s="1" t="s">
        <v>42</v>
      </c>
      <c r="B6" s="1">
        <v>3</v>
      </c>
      <c r="C6" s="1">
        <v>3</v>
      </c>
    </row>
    <row r="7" ht="15">
      <c r="B7" s="7"/>
    </row>
    <row r="8" spans="8:27" ht="23.25">
      <c r="H8" s="8"/>
      <c r="J8" s="9" t="s">
        <v>29</v>
      </c>
      <c r="Z8" s="10"/>
      <c r="AA8" s="10"/>
    </row>
    <row r="9" spans="26:29" ht="15">
      <c r="Z9" s="10"/>
      <c r="AA9" s="10"/>
      <c r="AC9" s="10"/>
    </row>
    <row r="10" spans="1:37" ht="1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18</v>
      </c>
      <c r="H10" s="13" t="s">
        <v>9</v>
      </c>
      <c r="I10" s="13" t="s">
        <v>10</v>
      </c>
      <c r="J10" s="14" t="s">
        <v>11</v>
      </c>
      <c r="K10" s="14" t="s">
        <v>12</v>
      </c>
      <c r="L10" s="13" t="s">
        <v>13</v>
      </c>
      <c r="M10" s="13" t="s">
        <v>14</v>
      </c>
      <c r="N10" s="13" t="s">
        <v>16</v>
      </c>
      <c r="O10" s="13" t="s">
        <v>15</v>
      </c>
      <c r="P10" s="13" t="s">
        <v>17</v>
      </c>
      <c r="Q10" s="13" t="s">
        <v>13</v>
      </c>
      <c r="R10" s="13" t="s">
        <v>14</v>
      </c>
      <c r="S10" s="13" t="s">
        <v>16</v>
      </c>
      <c r="T10" s="13" t="s">
        <v>15</v>
      </c>
      <c r="U10" s="13" t="s">
        <v>17</v>
      </c>
      <c r="V10" s="13" t="s">
        <v>19</v>
      </c>
      <c r="W10" s="13" t="s">
        <v>20</v>
      </c>
      <c r="X10" s="13" t="s">
        <v>21</v>
      </c>
      <c r="Y10" s="13" t="s">
        <v>22</v>
      </c>
      <c r="Z10" s="13" t="s">
        <v>18</v>
      </c>
      <c r="AA10" s="13" t="s">
        <v>41</v>
      </c>
      <c r="AB10" s="13" t="s">
        <v>36</v>
      </c>
      <c r="AC10" s="13" t="s">
        <v>40</v>
      </c>
      <c r="AD10" s="13" t="s">
        <v>23</v>
      </c>
      <c r="AE10" s="13" t="s">
        <v>24</v>
      </c>
      <c r="AF10" s="13" t="s">
        <v>25</v>
      </c>
      <c r="AG10" s="13" t="s">
        <v>26</v>
      </c>
      <c r="AH10" s="13" t="s">
        <v>18</v>
      </c>
      <c r="AI10" s="13" t="s">
        <v>41</v>
      </c>
      <c r="AJ10" s="13" t="s">
        <v>37</v>
      </c>
      <c r="AK10" s="15" t="s">
        <v>27</v>
      </c>
    </row>
    <row r="11" spans="1:37" ht="15.75">
      <c r="A11" s="1">
        <f aca="true" t="shared" si="0" ref="A11:A19">I11</f>
        <v>304</v>
      </c>
      <c r="B11" s="1">
        <v>35</v>
      </c>
      <c r="C11" s="1">
        <v>46</v>
      </c>
      <c r="D11" s="1">
        <v>38</v>
      </c>
      <c r="E11" s="1">
        <v>40</v>
      </c>
      <c r="G11" s="1">
        <f aca="true" t="shared" si="1" ref="G11:G19">AK11</f>
        <v>64.43651629449734</v>
      </c>
      <c r="H11" s="25" t="s">
        <v>75</v>
      </c>
      <c r="I11" s="16">
        <v>304</v>
      </c>
      <c r="J11" s="17" t="s">
        <v>49</v>
      </c>
      <c r="K11" s="17" t="s">
        <v>50</v>
      </c>
      <c r="L11" s="18">
        <v>0.4513888888888889</v>
      </c>
      <c r="M11" s="18">
        <v>0.5318171296296296</v>
      </c>
      <c r="N11" s="18">
        <v>0.5345486111111112</v>
      </c>
      <c r="O11" s="18">
        <v>0.6182060185185185</v>
      </c>
      <c r="P11" s="18">
        <v>0.620925925925926</v>
      </c>
      <c r="Q11" s="19">
        <f aca="true" t="shared" si="2" ref="Q11:Q19">TIME(HOUR(L11),MINUTE(L11),0)</f>
        <v>0.4513888888888889</v>
      </c>
      <c r="R11" s="19">
        <f aca="true" t="shared" si="3" ref="R11:R19">TIME(HOUR(M11),MINUTE(M11),0)</f>
        <v>0.53125</v>
      </c>
      <c r="S11" s="19">
        <f aca="true" t="shared" si="4" ref="S11:S19">TIME(HOUR(N11),MINUTE(N11),0)</f>
        <v>0.5340277777777778</v>
      </c>
      <c r="T11" s="19">
        <f aca="true" t="shared" si="5" ref="T11:T19">TIME(HOUR(O11),MINUTE(O11),0)</f>
        <v>0.6180555555555556</v>
      </c>
      <c r="U11" s="19">
        <f aca="true" t="shared" si="6" ref="U11:U19">TIME(HOUR(P11),MINUTE(P11),0)</f>
        <v>0.6208333333333333</v>
      </c>
      <c r="V11" s="20">
        <f aca="true" t="shared" si="7" ref="V11:V19">MAX($B$6,MINUTE(S11-R11))</f>
        <v>4</v>
      </c>
      <c r="W11" s="21">
        <f aca="true" t="shared" si="8" ref="W11:W19">$B$2/((R11-Q11)/$D$1)</f>
        <v>13.043478260869566</v>
      </c>
      <c r="X11" s="13">
        <f aca="true" t="shared" si="9" ref="X11:X19">(B11+C11)/2</f>
        <v>40.5</v>
      </c>
      <c r="Y11" s="13">
        <f aca="true" t="shared" si="10" ref="Y11:Y19">(W11*2-B$4)*100/(X11+3*V11)</f>
        <v>30.641821946169777</v>
      </c>
      <c r="Z11" s="13">
        <f aca="true" t="shared" si="11" ref="Z11:Z19">IF(TIME(HOUR(R11-Q11),MINUTE(R11-Q11),0)&gt;$E$4,"TEMPO MAX",IF(TIME(HOUR(R11-Q11),MINUTE(R11-Q11+$E$1*3),0)&lt;$E$3,"TEMPO MIN",""))</f>
      </c>
      <c r="AA11" s="13">
        <f aca="true" t="shared" si="12" ref="AA11:AA19">IF($E$3&gt;R11-Q11,MINUTE($E$3-(R11-Q11)),0)</f>
        <v>0</v>
      </c>
      <c r="AB11" s="13">
        <f aca="true" t="shared" si="13" ref="AB11:AB19">VLOOKUP(AA11,$H$2:$I$5,2,1)</f>
        <v>0</v>
      </c>
      <c r="AC11" s="19">
        <f aca="true" t="shared" si="14" ref="AC11:AC19">TIME(HOUR(M11+$B$5),MINUTE(M11+$B$5),0)</f>
        <v>0.5590277777777778</v>
      </c>
      <c r="AD11" s="20">
        <f aca="true" t="shared" si="15" ref="AD11:AD19">MAX($C$6,MINUTE(U11-T11))</f>
        <v>4</v>
      </c>
      <c r="AE11" s="21">
        <f aca="true" t="shared" si="16" ref="AE11:AE19">$C$2/((T11-AC11)/$D$1)</f>
        <v>14.117647058823527</v>
      </c>
      <c r="AF11" s="13">
        <f aca="true" t="shared" si="17" ref="AF11:AF19">(D11+E11)/2</f>
        <v>39</v>
      </c>
      <c r="AG11" s="13">
        <f aca="true" t="shared" si="18" ref="AG11:AG19">(AE11*2-$C$4)*100/(AF11+3*AD11)</f>
        <v>33.79469434832756</v>
      </c>
      <c r="AH11" s="13">
        <f aca="true" t="shared" si="19" ref="AH11:AH19">IF(TIME(HOUR(O11-AC11),MINUTE(O11-AC11),0)&gt;$F$4,"TEMPO MAX",IF(TIME(HOUR(O11-AC11),MINUTE(O11-AC11+$E$1*3),0)&lt;$F$3,"TEMPO MIN",""))</f>
      </c>
      <c r="AI11" s="13">
        <f aca="true" t="shared" si="20" ref="AI11:AI19">IF($F$3&gt;T11-AC11,MINUTE($F$3-(T11-AC11)),0)</f>
        <v>0</v>
      </c>
      <c r="AJ11" s="13">
        <f aca="true" t="shared" si="21" ref="AJ11:AJ19">VLOOKUP(AI11,$H$2:$I$5,2,1)</f>
        <v>0</v>
      </c>
      <c r="AK11" s="22">
        <f aca="true" t="shared" si="22" ref="AK11:AK19">IF(OR(AH11&lt;&gt;"",Z11&lt;&gt;"",F11&lt;&gt;""),0,Y11+AG11-AJ11-AB11)</f>
        <v>64.43651629449734</v>
      </c>
    </row>
    <row r="12" spans="1:39" ht="15.75">
      <c r="A12" s="1">
        <f t="shared" si="0"/>
        <v>301</v>
      </c>
      <c r="B12" s="1">
        <v>46</v>
      </c>
      <c r="C12" s="1">
        <v>42</v>
      </c>
      <c r="D12" s="1">
        <v>44</v>
      </c>
      <c r="E12" s="1">
        <v>48</v>
      </c>
      <c r="G12" s="1">
        <f t="shared" si="1"/>
        <v>61.68964654994676</v>
      </c>
      <c r="H12" s="25" t="s">
        <v>76</v>
      </c>
      <c r="I12" s="16">
        <v>301</v>
      </c>
      <c r="J12" s="17" t="s">
        <v>45</v>
      </c>
      <c r="K12" s="17" t="s">
        <v>46</v>
      </c>
      <c r="L12" s="18">
        <v>0.4444444444444444</v>
      </c>
      <c r="M12" s="18">
        <v>0.524537037037037</v>
      </c>
      <c r="N12" s="18">
        <v>0.5268518518518518</v>
      </c>
      <c r="O12" s="18">
        <v>0.6111805555555555</v>
      </c>
      <c r="P12" s="18">
        <v>0.6134722222222222</v>
      </c>
      <c r="Q12" s="19">
        <f t="shared" si="2"/>
        <v>0.4444444444444444</v>
      </c>
      <c r="R12" s="19">
        <f t="shared" si="3"/>
        <v>0.5243055555555556</v>
      </c>
      <c r="S12" s="19">
        <f t="shared" si="4"/>
        <v>0.5263888888888889</v>
      </c>
      <c r="T12" s="19">
        <f t="shared" si="5"/>
        <v>0.611111111111111</v>
      </c>
      <c r="U12" s="19">
        <f t="shared" si="6"/>
        <v>0.6131944444444445</v>
      </c>
      <c r="V12" s="20">
        <f t="shared" si="7"/>
        <v>3</v>
      </c>
      <c r="W12" s="21">
        <f t="shared" si="8"/>
        <v>13.043478260869557</v>
      </c>
      <c r="X12" s="13">
        <f t="shared" si="9"/>
        <v>44</v>
      </c>
      <c r="Y12" s="13">
        <f t="shared" si="10"/>
        <v>30.352748154224745</v>
      </c>
      <c r="Z12" s="13">
        <f t="shared" si="11"/>
      </c>
      <c r="AA12" s="13">
        <f t="shared" si="12"/>
        <v>0</v>
      </c>
      <c r="AB12" s="13">
        <f t="shared" si="13"/>
        <v>0</v>
      </c>
      <c r="AC12" s="19">
        <f t="shared" si="14"/>
        <v>0.5520833333333334</v>
      </c>
      <c r="AD12" s="20">
        <f t="shared" si="15"/>
        <v>3</v>
      </c>
      <c r="AE12" s="21">
        <f t="shared" si="16"/>
        <v>14.117647058823554</v>
      </c>
      <c r="AF12" s="13">
        <f t="shared" si="17"/>
        <v>46</v>
      </c>
      <c r="AG12" s="13">
        <f t="shared" si="18"/>
        <v>31.336898395722017</v>
      </c>
      <c r="AH12" s="13">
        <f t="shared" si="19"/>
      </c>
      <c r="AI12" s="13">
        <f t="shared" si="20"/>
        <v>0</v>
      </c>
      <c r="AJ12" s="13">
        <f t="shared" si="21"/>
        <v>0</v>
      </c>
      <c r="AK12" s="22">
        <f t="shared" si="22"/>
        <v>61.68964654994676</v>
      </c>
      <c r="AM12" s="2"/>
    </row>
    <row r="13" spans="1:37" ht="15.75">
      <c r="A13" s="1">
        <f t="shared" si="0"/>
        <v>307</v>
      </c>
      <c r="B13" s="1">
        <v>42</v>
      </c>
      <c r="C13" s="1">
        <v>44</v>
      </c>
      <c r="D13" s="1">
        <v>48</v>
      </c>
      <c r="E13" s="1">
        <v>48</v>
      </c>
      <c r="G13" s="1">
        <f t="shared" si="1"/>
        <v>61.173812950633575</v>
      </c>
      <c r="H13" s="25" t="s">
        <v>77</v>
      </c>
      <c r="I13" s="16">
        <v>307</v>
      </c>
      <c r="J13" s="17" t="s">
        <v>55</v>
      </c>
      <c r="K13" s="17" t="s">
        <v>56</v>
      </c>
      <c r="L13" s="18">
        <v>0.4444444444444444</v>
      </c>
      <c r="M13" s="18">
        <v>0.524525462962963</v>
      </c>
      <c r="N13" s="18">
        <v>0.5267592592592593</v>
      </c>
      <c r="O13" s="18">
        <v>0.6111342592592592</v>
      </c>
      <c r="P13" s="18">
        <v>0.6135069444444444</v>
      </c>
      <c r="Q13" s="19">
        <f t="shared" si="2"/>
        <v>0.4444444444444444</v>
      </c>
      <c r="R13" s="19">
        <f t="shared" si="3"/>
        <v>0.5243055555555556</v>
      </c>
      <c r="S13" s="19">
        <f t="shared" si="4"/>
        <v>0.5263888888888889</v>
      </c>
      <c r="T13" s="19">
        <f t="shared" si="5"/>
        <v>0.611111111111111</v>
      </c>
      <c r="U13" s="19">
        <f t="shared" si="6"/>
        <v>0.6131944444444445</v>
      </c>
      <c r="V13" s="20">
        <f t="shared" si="7"/>
        <v>3</v>
      </c>
      <c r="W13" s="21">
        <f t="shared" si="8"/>
        <v>13.043478260869557</v>
      </c>
      <c r="X13" s="13">
        <f t="shared" si="9"/>
        <v>43</v>
      </c>
      <c r="Y13" s="13">
        <f t="shared" si="10"/>
        <v>30.936454849498297</v>
      </c>
      <c r="Z13" s="13">
        <f t="shared" si="11"/>
      </c>
      <c r="AA13" s="13">
        <f t="shared" si="12"/>
        <v>0</v>
      </c>
      <c r="AB13" s="13">
        <f t="shared" si="13"/>
        <v>0</v>
      </c>
      <c r="AC13" s="19">
        <f t="shared" si="14"/>
        <v>0.5520833333333334</v>
      </c>
      <c r="AD13" s="20">
        <f t="shared" si="15"/>
        <v>3</v>
      </c>
      <c r="AE13" s="21">
        <f t="shared" si="16"/>
        <v>14.117647058823554</v>
      </c>
      <c r="AF13" s="13">
        <f t="shared" si="17"/>
        <v>48</v>
      </c>
      <c r="AG13" s="13">
        <f t="shared" si="18"/>
        <v>30.23735810113528</v>
      </c>
      <c r="AH13" s="13">
        <f t="shared" si="19"/>
      </c>
      <c r="AI13" s="13">
        <f t="shared" si="20"/>
        <v>0</v>
      </c>
      <c r="AJ13" s="13">
        <f t="shared" si="21"/>
        <v>0</v>
      </c>
      <c r="AK13" s="22">
        <f t="shared" si="22"/>
        <v>61.173812950633575</v>
      </c>
    </row>
    <row r="14" spans="1:37" ht="15.75">
      <c r="A14" s="1">
        <f t="shared" si="0"/>
        <v>305</v>
      </c>
      <c r="B14" s="1">
        <v>44</v>
      </c>
      <c r="C14" s="1">
        <v>48</v>
      </c>
      <c r="D14" s="1">
        <v>44</v>
      </c>
      <c r="E14" s="1">
        <v>48</v>
      </c>
      <c r="G14" s="1">
        <f t="shared" si="1"/>
        <v>59.073030329755035</v>
      </c>
      <c r="H14" s="25" t="s">
        <v>78</v>
      </c>
      <c r="I14" s="16">
        <v>305</v>
      </c>
      <c r="J14" s="17" t="s">
        <v>51</v>
      </c>
      <c r="K14" s="17" t="s">
        <v>52</v>
      </c>
      <c r="L14" s="18">
        <v>0.4375</v>
      </c>
      <c r="M14" s="18">
        <v>0.5176041666666666</v>
      </c>
      <c r="N14" s="18">
        <v>0.5201967592592592</v>
      </c>
      <c r="O14" s="18">
        <v>0.6043518518518519</v>
      </c>
      <c r="P14" s="18">
        <v>0.6066435185185185</v>
      </c>
      <c r="Q14" s="19">
        <f t="shared" si="2"/>
        <v>0.4375</v>
      </c>
      <c r="R14" s="19">
        <f t="shared" si="3"/>
        <v>0.517361111111111</v>
      </c>
      <c r="S14" s="19">
        <f t="shared" si="4"/>
        <v>0.5201388888888888</v>
      </c>
      <c r="T14" s="19">
        <f t="shared" si="5"/>
        <v>0.6041666666666666</v>
      </c>
      <c r="U14" s="19">
        <f t="shared" si="6"/>
        <v>0.6062500000000001</v>
      </c>
      <c r="V14" s="20">
        <f t="shared" si="7"/>
        <v>4</v>
      </c>
      <c r="W14" s="21">
        <f t="shared" si="8"/>
        <v>13.043478260869575</v>
      </c>
      <c r="X14" s="13">
        <f t="shared" si="9"/>
        <v>46</v>
      </c>
      <c r="Y14" s="13">
        <f t="shared" si="10"/>
        <v>27.73613193403302</v>
      </c>
      <c r="Z14" s="13">
        <f t="shared" si="11"/>
      </c>
      <c r="AA14" s="13">
        <f t="shared" si="12"/>
        <v>0</v>
      </c>
      <c r="AB14" s="13">
        <f t="shared" si="13"/>
        <v>0</v>
      </c>
      <c r="AC14" s="19">
        <f t="shared" si="14"/>
        <v>0.545138888888889</v>
      </c>
      <c r="AD14" s="20">
        <f t="shared" si="15"/>
        <v>3</v>
      </c>
      <c r="AE14" s="21">
        <f t="shared" si="16"/>
        <v>14.117647058823554</v>
      </c>
      <c r="AF14" s="13">
        <f t="shared" si="17"/>
        <v>46</v>
      </c>
      <c r="AG14" s="13">
        <f t="shared" si="18"/>
        <v>31.336898395722017</v>
      </c>
      <c r="AH14" s="13">
        <f t="shared" si="19"/>
      </c>
      <c r="AI14" s="13">
        <f t="shared" si="20"/>
        <v>0</v>
      </c>
      <c r="AJ14" s="13">
        <f t="shared" si="21"/>
        <v>0</v>
      </c>
      <c r="AK14" s="22">
        <f t="shared" si="22"/>
        <v>59.073030329755035</v>
      </c>
    </row>
    <row r="15" spans="1:37" ht="15.75">
      <c r="A15" s="1">
        <f t="shared" si="0"/>
        <v>303</v>
      </c>
      <c r="B15" s="1">
        <v>44</v>
      </c>
      <c r="C15" s="1">
        <v>44</v>
      </c>
      <c r="D15" s="1">
        <v>48</v>
      </c>
      <c r="E15" s="1">
        <v>48</v>
      </c>
      <c r="G15" s="1">
        <f t="shared" si="1"/>
        <v>57.189219176742306</v>
      </c>
      <c r="H15" s="25" t="s">
        <v>79</v>
      </c>
      <c r="I15" s="16">
        <v>303</v>
      </c>
      <c r="J15" s="17" t="s">
        <v>47</v>
      </c>
      <c r="K15" s="17" t="s">
        <v>48</v>
      </c>
      <c r="L15" s="18">
        <v>0.4479166666666667</v>
      </c>
      <c r="M15" s="18">
        <v>0.5282407407407407</v>
      </c>
      <c r="N15" s="18">
        <v>0.5305439814814815</v>
      </c>
      <c r="O15" s="18">
        <v>0.6153356481481481</v>
      </c>
      <c r="P15" s="18">
        <v>0.6189351851851852</v>
      </c>
      <c r="Q15" s="19">
        <f t="shared" si="2"/>
        <v>0.4479166666666667</v>
      </c>
      <c r="R15" s="19">
        <f t="shared" si="3"/>
        <v>0.5277777777777778</v>
      </c>
      <c r="S15" s="19">
        <f t="shared" si="4"/>
        <v>0.5298611111111111</v>
      </c>
      <c r="T15" s="19">
        <f t="shared" si="5"/>
        <v>0.6152777777777778</v>
      </c>
      <c r="U15" s="19">
        <f t="shared" si="6"/>
        <v>0.61875</v>
      </c>
      <c r="V15" s="20">
        <f t="shared" si="7"/>
        <v>3</v>
      </c>
      <c r="W15" s="21">
        <f t="shared" si="8"/>
        <v>13.043478260869566</v>
      </c>
      <c r="X15" s="13">
        <f t="shared" si="9"/>
        <v>44</v>
      </c>
      <c r="Y15" s="13">
        <f t="shared" si="10"/>
        <v>30.352748154224777</v>
      </c>
      <c r="Z15" s="13">
        <f t="shared" si="11"/>
      </c>
      <c r="AA15" s="13">
        <f t="shared" si="12"/>
        <v>0</v>
      </c>
      <c r="AB15" s="13">
        <f t="shared" si="13"/>
        <v>0</v>
      </c>
      <c r="AC15" s="19">
        <f t="shared" si="14"/>
        <v>0.5555555555555556</v>
      </c>
      <c r="AD15" s="20">
        <f t="shared" si="15"/>
        <v>5</v>
      </c>
      <c r="AE15" s="21">
        <f t="shared" si="16"/>
        <v>13.953488372093021</v>
      </c>
      <c r="AF15" s="13">
        <f t="shared" si="17"/>
        <v>48</v>
      </c>
      <c r="AG15" s="13">
        <f t="shared" si="18"/>
        <v>26.83647102251753</v>
      </c>
      <c r="AH15" s="13">
        <f t="shared" si="19"/>
      </c>
      <c r="AI15" s="13">
        <f t="shared" si="20"/>
        <v>0</v>
      </c>
      <c r="AJ15" s="13">
        <f t="shared" si="21"/>
        <v>0</v>
      </c>
      <c r="AK15" s="22">
        <f t="shared" si="22"/>
        <v>57.189219176742306</v>
      </c>
    </row>
    <row r="16" spans="1:37" ht="15.75">
      <c r="A16" s="1">
        <f t="shared" si="0"/>
        <v>308</v>
      </c>
      <c r="B16" s="1">
        <v>56</v>
      </c>
      <c r="C16" s="1">
        <v>48</v>
      </c>
      <c r="D16" s="1">
        <v>44</v>
      </c>
      <c r="E16" s="1">
        <v>58</v>
      </c>
      <c r="G16" s="1">
        <f t="shared" si="1"/>
        <v>55.09755006778198</v>
      </c>
      <c r="H16" s="25" t="s">
        <v>80</v>
      </c>
      <c r="I16" s="16">
        <v>308</v>
      </c>
      <c r="J16" s="17" t="s">
        <v>57</v>
      </c>
      <c r="K16" s="17" t="s">
        <v>58</v>
      </c>
      <c r="L16" s="18">
        <v>0.4444444444444444</v>
      </c>
      <c r="M16" s="18">
        <v>0.5246412037037037</v>
      </c>
      <c r="N16" s="18">
        <v>0.5268055555555555</v>
      </c>
      <c r="O16" s="18">
        <v>0.6112268518518519</v>
      </c>
      <c r="P16" s="18">
        <v>0.6135648148148148</v>
      </c>
      <c r="Q16" s="19">
        <f t="shared" si="2"/>
        <v>0.4444444444444444</v>
      </c>
      <c r="R16" s="19">
        <f t="shared" si="3"/>
        <v>0.5243055555555556</v>
      </c>
      <c r="S16" s="19">
        <f t="shared" si="4"/>
        <v>0.5263888888888889</v>
      </c>
      <c r="T16" s="19">
        <f t="shared" si="5"/>
        <v>0.611111111111111</v>
      </c>
      <c r="U16" s="19">
        <f t="shared" si="6"/>
        <v>0.6131944444444445</v>
      </c>
      <c r="V16" s="20">
        <f t="shared" si="7"/>
        <v>3</v>
      </c>
      <c r="W16" s="21">
        <f t="shared" si="8"/>
        <v>13.043478260869557</v>
      </c>
      <c r="X16" s="13">
        <f t="shared" si="9"/>
        <v>52</v>
      </c>
      <c r="Y16" s="13">
        <f t="shared" si="10"/>
        <v>26.372059871703467</v>
      </c>
      <c r="Z16" s="13">
        <f t="shared" si="11"/>
      </c>
      <c r="AA16" s="13">
        <f t="shared" si="12"/>
        <v>0</v>
      </c>
      <c r="AB16" s="13">
        <f t="shared" si="13"/>
        <v>0</v>
      </c>
      <c r="AC16" s="19">
        <f t="shared" si="14"/>
        <v>0.5520833333333334</v>
      </c>
      <c r="AD16" s="20">
        <f t="shared" si="15"/>
        <v>3</v>
      </c>
      <c r="AE16" s="21">
        <f t="shared" si="16"/>
        <v>14.117647058823554</v>
      </c>
      <c r="AF16" s="13">
        <f t="shared" si="17"/>
        <v>51</v>
      </c>
      <c r="AG16" s="13">
        <f t="shared" si="18"/>
        <v>28.725490196078514</v>
      </c>
      <c r="AH16" s="13">
        <f t="shared" si="19"/>
      </c>
      <c r="AI16" s="13">
        <f t="shared" si="20"/>
        <v>0</v>
      </c>
      <c r="AJ16" s="13">
        <f t="shared" si="21"/>
        <v>0</v>
      </c>
      <c r="AK16" s="22">
        <f t="shared" si="22"/>
        <v>55.09755006778198</v>
      </c>
    </row>
    <row r="17" spans="1:37" ht="15.75">
      <c r="A17" s="1">
        <f t="shared" si="0"/>
        <v>306</v>
      </c>
      <c r="B17" s="1">
        <v>48</v>
      </c>
      <c r="C17" s="1">
        <v>52</v>
      </c>
      <c r="D17" s="1">
        <v>64</v>
      </c>
      <c r="E17" s="1">
        <v>64</v>
      </c>
      <c r="G17" s="1">
        <f t="shared" si="1"/>
        <v>50.87601994492995</v>
      </c>
      <c r="H17" s="25" t="s">
        <v>81</v>
      </c>
      <c r="I17" s="16">
        <v>306</v>
      </c>
      <c r="J17" s="17" t="s">
        <v>53</v>
      </c>
      <c r="K17" s="17" t="s">
        <v>54</v>
      </c>
      <c r="L17" s="18">
        <v>0.4548611111111111</v>
      </c>
      <c r="M17" s="18">
        <v>0.5348726851851852</v>
      </c>
      <c r="N17" s="18">
        <v>0.5371296296296296</v>
      </c>
      <c r="O17" s="18">
        <v>0.6216435185185185</v>
      </c>
      <c r="P17" s="18">
        <v>0.6237152777777778</v>
      </c>
      <c r="Q17" s="19">
        <f t="shared" si="2"/>
        <v>0.4548611111111111</v>
      </c>
      <c r="R17" s="19">
        <f t="shared" si="3"/>
        <v>0.5347222222222222</v>
      </c>
      <c r="S17" s="19">
        <f t="shared" si="4"/>
        <v>0.5368055555555555</v>
      </c>
      <c r="T17" s="19">
        <f t="shared" si="5"/>
        <v>0.6215277777777778</v>
      </c>
      <c r="U17" s="19">
        <f t="shared" si="6"/>
        <v>0.6236111111111111</v>
      </c>
      <c r="V17" s="20">
        <f t="shared" si="7"/>
        <v>3</v>
      </c>
      <c r="W17" s="21">
        <f t="shared" si="8"/>
        <v>13.043478260869566</v>
      </c>
      <c r="X17" s="13">
        <f t="shared" si="9"/>
        <v>50</v>
      </c>
      <c r="Y17" s="13">
        <f t="shared" si="10"/>
        <v>27.26602800294768</v>
      </c>
      <c r="Z17" s="13">
        <f t="shared" si="11"/>
      </c>
      <c r="AA17" s="13">
        <f t="shared" si="12"/>
        <v>0</v>
      </c>
      <c r="AB17" s="13">
        <f t="shared" si="13"/>
        <v>0</v>
      </c>
      <c r="AC17" s="19">
        <f t="shared" si="14"/>
        <v>0.5625</v>
      </c>
      <c r="AD17" s="20">
        <f t="shared" si="15"/>
        <v>3</v>
      </c>
      <c r="AE17" s="21">
        <f t="shared" si="16"/>
        <v>14.117647058823527</v>
      </c>
      <c r="AF17" s="13">
        <f t="shared" si="17"/>
        <v>64</v>
      </c>
      <c r="AG17" s="13">
        <f t="shared" si="18"/>
        <v>23.609991941982265</v>
      </c>
      <c r="AH17" s="13">
        <f t="shared" si="19"/>
      </c>
      <c r="AI17" s="13">
        <f t="shared" si="20"/>
        <v>0</v>
      </c>
      <c r="AJ17" s="13">
        <f t="shared" si="21"/>
        <v>0</v>
      </c>
      <c r="AK17" s="22">
        <f t="shared" si="22"/>
        <v>50.87601994492995</v>
      </c>
    </row>
    <row r="18" spans="1:37" ht="15.75">
      <c r="A18" s="1">
        <f t="shared" si="0"/>
        <v>309</v>
      </c>
      <c r="B18" s="1">
        <v>64</v>
      </c>
      <c r="C18" s="1">
        <v>64</v>
      </c>
      <c r="D18" s="1">
        <v>56</v>
      </c>
      <c r="E18" s="1">
        <v>60</v>
      </c>
      <c r="G18" s="1">
        <f t="shared" si="1"/>
        <v>44.71494531795972</v>
      </c>
      <c r="H18" s="25" t="s">
        <v>82</v>
      </c>
      <c r="I18" s="16">
        <v>309</v>
      </c>
      <c r="J18" s="17" t="s">
        <v>59</v>
      </c>
      <c r="K18" s="17" t="s">
        <v>60</v>
      </c>
      <c r="L18" s="18">
        <v>0.44097222222222227</v>
      </c>
      <c r="M18" s="18">
        <v>0.5210300925925926</v>
      </c>
      <c r="N18" s="18">
        <v>0.5233101851851852</v>
      </c>
      <c r="O18" s="18">
        <v>0.6078819444444444</v>
      </c>
      <c r="P18" s="18">
        <v>0.6124189814814814</v>
      </c>
      <c r="Q18" s="19">
        <f t="shared" si="2"/>
        <v>0.44097222222222227</v>
      </c>
      <c r="R18" s="19">
        <f t="shared" si="3"/>
        <v>0.5208333333333334</v>
      </c>
      <c r="S18" s="19">
        <f t="shared" si="4"/>
        <v>0.5229166666666667</v>
      </c>
      <c r="T18" s="19">
        <f t="shared" si="5"/>
        <v>0.607638888888889</v>
      </c>
      <c r="U18" s="19">
        <f t="shared" si="6"/>
        <v>0.6118055555555556</v>
      </c>
      <c r="V18" s="20">
        <f t="shared" si="7"/>
        <v>3</v>
      </c>
      <c r="W18" s="21">
        <f t="shared" si="8"/>
        <v>13.043478260869566</v>
      </c>
      <c r="X18" s="13">
        <f t="shared" si="9"/>
        <v>64</v>
      </c>
      <c r="Y18" s="13">
        <f t="shared" si="10"/>
        <v>22.0369267421084</v>
      </c>
      <c r="Z18" s="13">
        <f t="shared" si="11"/>
      </c>
      <c r="AA18" s="13">
        <f t="shared" si="12"/>
        <v>0</v>
      </c>
      <c r="AB18" s="13">
        <f t="shared" si="13"/>
        <v>0</v>
      </c>
      <c r="AC18" s="19">
        <f t="shared" si="14"/>
        <v>0.548611111111111</v>
      </c>
      <c r="AD18" s="20">
        <f t="shared" si="15"/>
        <v>6</v>
      </c>
      <c r="AE18" s="21">
        <f t="shared" si="16"/>
        <v>14.1176470588235</v>
      </c>
      <c r="AF18" s="13">
        <f t="shared" si="17"/>
        <v>58</v>
      </c>
      <c r="AG18" s="13">
        <f t="shared" si="18"/>
        <v>22.67801857585132</v>
      </c>
      <c r="AH18" s="13">
        <f t="shared" si="19"/>
      </c>
      <c r="AI18" s="13">
        <f t="shared" si="20"/>
        <v>0</v>
      </c>
      <c r="AJ18" s="13">
        <f t="shared" si="21"/>
        <v>0</v>
      </c>
      <c r="AK18" s="22">
        <f t="shared" si="22"/>
        <v>44.71494531795972</v>
      </c>
    </row>
    <row r="19" spans="1:37" ht="15.75">
      <c r="A19" s="1">
        <f t="shared" si="0"/>
        <v>310</v>
      </c>
      <c r="B19" s="1">
        <v>46</v>
      </c>
      <c r="C19" s="1">
        <v>44</v>
      </c>
      <c r="D19" s="1">
        <v>80</v>
      </c>
      <c r="E19" s="1">
        <v>82</v>
      </c>
      <c r="F19" s="1" t="s">
        <v>44</v>
      </c>
      <c r="G19" s="1">
        <f t="shared" si="1"/>
        <v>0</v>
      </c>
      <c r="H19" s="25" t="s">
        <v>157</v>
      </c>
      <c r="I19" s="16">
        <v>310</v>
      </c>
      <c r="J19" s="17" t="s">
        <v>61</v>
      </c>
      <c r="K19" s="17" t="s">
        <v>62</v>
      </c>
      <c r="L19" s="18">
        <v>0.4513888888888889</v>
      </c>
      <c r="M19" s="18">
        <v>0.5313310185185185</v>
      </c>
      <c r="N19" s="18">
        <v>0.5340277777777778</v>
      </c>
      <c r="O19" s="18">
        <v>0.618125</v>
      </c>
      <c r="P19" s="18">
        <v>0.6234606481481482</v>
      </c>
      <c r="Q19" s="19">
        <f t="shared" si="2"/>
        <v>0.4513888888888889</v>
      </c>
      <c r="R19" s="19">
        <f t="shared" si="3"/>
        <v>0.53125</v>
      </c>
      <c r="S19" s="19">
        <f t="shared" si="4"/>
        <v>0.5340277777777778</v>
      </c>
      <c r="T19" s="19">
        <f t="shared" si="5"/>
        <v>0.6180555555555556</v>
      </c>
      <c r="U19" s="19">
        <f t="shared" si="6"/>
        <v>0.6229166666666667</v>
      </c>
      <c r="V19" s="20">
        <f t="shared" si="7"/>
        <v>4</v>
      </c>
      <c r="W19" s="21">
        <f t="shared" si="8"/>
        <v>13.043478260869566</v>
      </c>
      <c r="X19" s="13">
        <f t="shared" si="9"/>
        <v>45</v>
      </c>
      <c r="Y19" s="13">
        <f t="shared" si="10"/>
        <v>28.222730739893215</v>
      </c>
      <c r="Z19" s="13">
        <f t="shared" si="11"/>
      </c>
      <c r="AA19" s="13">
        <f t="shared" si="12"/>
        <v>0</v>
      </c>
      <c r="AB19" s="13">
        <f t="shared" si="13"/>
        <v>0</v>
      </c>
      <c r="AC19" s="19">
        <f t="shared" si="14"/>
        <v>0.5590277777777778</v>
      </c>
      <c r="AD19" s="20">
        <f t="shared" si="15"/>
        <v>7</v>
      </c>
      <c r="AE19" s="21">
        <f t="shared" si="16"/>
        <v>14.117647058823527</v>
      </c>
      <c r="AF19" s="13">
        <f t="shared" si="17"/>
        <v>81</v>
      </c>
      <c r="AG19" s="13">
        <f t="shared" si="18"/>
        <v>16.89734717416378</v>
      </c>
      <c r="AH19" s="13">
        <f t="shared" si="19"/>
      </c>
      <c r="AI19" s="13">
        <f t="shared" si="20"/>
        <v>0</v>
      </c>
      <c r="AJ19" s="13">
        <f t="shared" si="21"/>
        <v>0</v>
      </c>
      <c r="AK19" s="22">
        <f t="shared" si="22"/>
        <v>0</v>
      </c>
    </row>
    <row r="20" ht="15">
      <c r="W20" s="12"/>
    </row>
    <row r="21" spans="8:23" ht="23.25">
      <c r="H21" s="8"/>
      <c r="J21" s="9" t="s">
        <v>31</v>
      </c>
      <c r="W21" s="12"/>
    </row>
    <row r="22" ht="15">
      <c r="W22" s="12"/>
    </row>
    <row r="23" spans="1:37" ht="1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18</v>
      </c>
      <c r="H23" s="13" t="s">
        <v>9</v>
      </c>
      <c r="I23" s="13" t="s">
        <v>10</v>
      </c>
      <c r="J23" s="14" t="s">
        <v>11</v>
      </c>
      <c r="K23" s="14" t="s">
        <v>12</v>
      </c>
      <c r="L23" s="13" t="s">
        <v>13</v>
      </c>
      <c r="M23" s="13" t="s">
        <v>14</v>
      </c>
      <c r="N23" s="13" t="s">
        <v>16</v>
      </c>
      <c r="O23" s="13" t="s">
        <v>15</v>
      </c>
      <c r="P23" s="13" t="s">
        <v>17</v>
      </c>
      <c r="Q23" s="13" t="s">
        <v>13</v>
      </c>
      <c r="R23" s="13" t="s">
        <v>14</v>
      </c>
      <c r="S23" s="13" t="s">
        <v>16</v>
      </c>
      <c r="T23" s="13" t="s">
        <v>15</v>
      </c>
      <c r="U23" s="13" t="s">
        <v>17</v>
      </c>
      <c r="V23" s="13" t="s">
        <v>19</v>
      </c>
      <c r="W23" s="13" t="s">
        <v>20</v>
      </c>
      <c r="X23" s="13" t="s">
        <v>21</v>
      </c>
      <c r="Y23" s="13" t="s">
        <v>22</v>
      </c>
      <c r="Z23" s="13" t="s">
        <v>18</v>
      </c>
      <c r="AA23" s="13" t="s">
        <v>41</v>
      </c>
      <c r="AB23" s="13" t="s">
        <v>36</v>
      </c>
      <c r="AC23" s="13" t="s">
        <v>40</v>
      </c>
      <c r="AD23" s="13" t="s">
        <v>23</v>
      </c>
      <c r="AE23" s="13" t="s">
        <v>24</v>
      </c>
      <c r="AF23" s="13" t="s">
        <v>25</v>
      </c>
      <c r="AG23" s="13" t="s">
        <v>26</v>
      </c>
      <c r="AH23" s="13" t="s">
        <v>18</v>
      </c>
      <c r="AI23" s="13" t="s">
        <v>41</v>
      </c>
      <c r="AJ23" s="13" t="s">
        <v>37</v>
      </c>
      <c r="AK23" s="15" t="s">
        <v>27</v>
      </c>
    </row>
    <row r="24" spans="1:37" ht="15.75">
      <c r="A24" s="1">
        <f>I24</f>
        <v>330</v>
      </c>
      <c r="B24" s="1">
        <v>51</v>
      </c>
      <c r="C24" s="1">
        <v>53</v>
      </c>
      <c r="D24" s="1">
        <v>52</v>
      </c>
      <c r="E24" s="1">
        <v>52</v>
      </c>
      <c r="G24" s="1">
        <f>AK24</f>
        <v>53.302206930527134</v>
      </c>
      <c r="H24" s="25" t="s">
        <v>75</v>
      </c>
      <c r="I24" s="16">
        <v>330</v>
      </c>
      <c r="J24" s="17" t="s">
        <v>69</v>
      </c>
      <c r="K24" s="17" t="s">
        <v>70</v>
      </c>
      <c r="L24" s="23">
        <v>0.4375</v>
      </c>
      <c r="M24" s="23">
        <v>0.5175694444444444</v>
      </c>
      <c r="N24" s="23">
        <v>0.5199537037037038</v>
      </c>
      <c r="O24" s="23">
        <v>0.6042592592592593</v>
      </c>
      <c r="P24" s="23">
        <v>0.6075810185185185</v>
      </c>
      <c r="Q24" s="19">
        <f aca="true" t="shared" si="23" ref="Q24:U27">TIME(HOUR(L24),MINUTE(L24),0)</f>
        <v>0.4375</v>
      </c>
      <c r="R24" s="19">
        <f t="shared" si="23"/>
        <v>0.517361111111111</v>
      </c>
      <c r="S24" s="19">
        <f t="shared" si="23"/>
        <v>0.5194444444444445</v>
      </c>
      <c r="T24" s="19">
        <f t="shared" si="23"/>
        <v>0.6041666666666666</v>
      </c>
      <c r="U24" s="19">
        <f t="shared" si="23"/>
        <v>0.6069444444444444</v>
      </c>
      <c r="V24" s="20">
        <f>MAX($B$6,MINUTE(S24-R24))</f>
        <v>3</v>
      </c>
      <c r="W24" s="21">
        <f>$B$2/((R24-Q24)/$D$1)</f>
        <v>13.043478260869575</v>
      </c>
      <c r="X24" s="13">
        <f>(B24+C24)/2</f>
        <v>52</v>
      </c>
      <c r="Y24" s="13">
        <f>(W24*2-B$4)*100/(X24+3*V24)</f>
        <v>26.372059871703524</v>
      </c>
      <c r="Z24" s="13">
        <f>IF(TIME(HOUR(R24-Q24),MINUTE(R24-Q24),0)&gt;$E$4,"TEMPO MAX",IF(TIME(HOUR(R24-Q24),MINUTE(R24-Q24+$E$1*3),0)&lt;$E$3,"TEMPO MIN",""))</f>
      </c>
      <c r="AA24" s="13">
        <f>IF($E$3&gt;R24-Q24,MINUTE($E$3-(R24-Q24)),0)</f>
        <v>0</v>
      </c>
      <c r="AB24" s="13">
        <f>VLOOKUP(AA24,$H$2:$I$5,2,1)</f>
        <v>0</v>
      </c>
      <c r="AC24" s="19">
        <f>TIME(HOUR(M24+$B$5),MINUTE(M24+$B$5),0)</f>
        <v>0.545138888888889</v>
      </c>
      <c r="AD24" s="20">
        <f>MAX($C$6,MINUTE(U24-T24))</f>
        <v>4</v>
      </c>
      <c r="AE24" s="21">
        <f>$C$2/((T24-AC24)/$D$1)</f>
        <v>14.117647058823554</v>
      </c>
      <c r="AF24" s="13">
        <f>(D24+E24)/2</f>
        <v>52</v>
      </c>
      <c r="AG24" s="13">
        <f>(AE24*2-$C$4)*100/(AF24+3*AD24)</f>
        <v>26.930147058823607</v>
      </c>
      <c r="AH24" s="13">
        <f>IF(TIME(HOUR(O24-AC24),MINUTE(O24-AC24),0)&gt;$F$4,"TEMPO MAX",IF(TIME(HOUR(O24-AC24),MINUTE(O24-AC24+$E$1*3),0)&lt;$F$3,"TEMPO MIN",""))</f>
      </c>
      <c r="AI24" s="13">
        <f>IF($F$3&gt;T24-AC24,MINUTE($F$3-(T24-AC24)),0)</f>
        <v>0</v>
      </c>
      <c r="AJ24" s="13">
        <f>VLOOKUP(AI24,$H$2:$I$5,2,1)</f>
        <v>0</v>
      </c>
      <c r="AK24" s="22">
        <f>IF(OR(AH24&lt;&gt;"",Z24&lt;&gt;"",F24&lt;&gt;""),0,Y24+AG24-AJ24-AB24)</f>
        <v>53.302206930527134</v>
      </c>
    </row>
    <row r="25" spans="1:37" ht="15.75">
      <c r="A25" s="1">
        <f>I25</f>
        <v>329</v>
      </c>
      <c r="B25" s="1">
        <v>56</v>
      </c>
      <c r="C25" s="1">
        <v>60</v>
      </c>
      <c r="D25" s="1">
        <v>52</v>
      </c>
      <c r="E25" s="1">
        <v>56</v>
      </c>
      <c r="G25" s="1">
        <f>AK25</f>
        <v>51.36799257881836</v>
      </c>
      <c r="H25" s="25" t="s">
        <v>76</v>
      </c>
      <c r="I25" s="16">
        <v>329</v>
      </c>
      <c r="J25" s="17" t="s">
        <v>67</v>
      </c>
      <c r="K25" s="17" t="s">
        <v>68</v>
      </c>
      <c r="L25" s="23">
        <v>0.4375</v>
      </c>
      <c r="M25" s="23">
        <v>0.5175810185185185</v>
      </c>
      <c r="N25" s="23">
        <v>0.52</v>
      </c>
      <c r="O25" s="23">
        <v>0.6043171296296296</v>
      </c>
      <c r="P25" s="23">
        <v>0.6066087962962963</v>
      </c>
      <c r="Q25" s="19">
        <f t="shared" si="23"/>
        <v>0.4375</v>
      </c>
      <c r="R25" s="19">
        <f t="shared" si="23"/>
        <v>0.517361111111111</v>
      </c>
      <c r="S25" s="19">
        <f t="shared" si="23"/>
        <v>0.5194444444444445</v>
      </c>
      <c r="T25" s="19">
        <f t="shared" si="23"/>
        <v>0.6041666666666666</v>
      </c>
      <c r="U25" s="19">
        <f t="shared" si="23"/>
        <v>0.6062500000000001</v>
      </c>
      <c r="V25" s="20">
        <f>MAX($B$6,MINUTE(S25-R25))</f>
        <v>3</v>
      </c>
      <c r="W25" s="21">
        <f>$B$2/((R25-Q25)/$D$1)</f>
        <v>13.043478260869575</v>
      </c>
      <c r="X25" s="13">
        <f>(B25+C25)/2</f>
        <v>58</v>
      </c>
      <c r="Y25" s="13">
        <f>(W25*2-B$4)*100/(X25+3*V25)</f>
        <v>24.01038286826739</v>
      </c>
      <c r="Z25" s="13">
        <f>IF(TIME(HOUR(R25-Q25),MINUTE(R25-Q25),0)&gt;$E$4,"TEMPO MAX",IF(TIME(HOUR(R25-Q25),MINUTE(R25-Q25+$E$1*3),0)&lt;$E$3,"TEMPO MIN",""))</f>
      </c>
      <c r="AA25" s="13">
        <f>IF($E$3&gt;R25-Q25,MINUTE($E$3-(R25-Q25)),0)</f>
        <v>0</v>
      </c>
      <c r="AB25" s="13">
        <f>VLOOKUP(AA25,$H$2:$I$5,2,1)</f>
        <v>0</v>
      </c>
      <c r="AC25" s="19">
        <f>TIME(HOUR(M25+$B$5),MINUTE(M25+$B$5),0)</f>
        <v>0.545138888888889</v>
      </c>
      <c r="AD25" s="20">
        <f>MAX($C$6,MINUTE(U25-T25))</f>
        <v>3</v>
      </c>
      <c r="AE25" s="21">
        <f>$C$2/((T25-AC25)/$D$1)</f>
        <v>14.117647058823554</v>
      </c>
      <c r="AF25" s="13">
        <f>(D25+E25)/2</f>
        <v>54</v>
      </c>
      <c r="AG25" s="13">
        <f>(AE25*2-$C$4)*100/(AF25+3*AD25)</f>
        <v>27.357609710550967</v>
      </c>
      <c r="AH25" s="13">
        <f>IF(TIME(HOUR(O25-AC25),MINUTE(O25-AC25),0)&gt;$F$4,"TEMPO MAX",IF(TIME(HOUR(O25-AC25),MINUTE(O25-AC25+$E$1*3),0)&lt;$F$3,"TEMPO MIN",""))</f>
      </c>
      <c r="AI25" s="13">
        <f>IF($F$3&gt;T25-AC25,MINUTE($F$3-(T25-AC25)),0)</f>
        <v>0</v>
      </c>
      <c r="AJ25" s="13">
        <f>VLOOKUP(AI25,$H$2:$I$5,2,1)</f>
        <v>0</v>
      </c>
      <c r="AK25" s="22">
        <f>IF(OR(AH25&lt;&gt;"",Z25&lt;&gt;"",F25&lt;&gt;""),0,Y25+AG25-AJ25-AB25)</f>
        <v>51.36799257881836</v>
      </c>
    </row>
    <row r="26" spans="1:37" ht="15.75">
      <c r="A26" s="1">
        <f>I26</f>
        <v>328</v>
      </c>
      <c r="B26" s="1">
        <v>44</v>
      </c>
      <c r="C26" s="1">
        <v>60</v>
      </c>
      <c r="D26" s="1">
        <v>60</v>
      </c>
      <c r="E26" s="1">
        <v>62</v>
      </c>
      <c r="G26" s="1">
        <f>AK26</f>
        <v>48.18888786872502</v>
      </c>
      <c r="H26" s="25" t="s">
        <v>77</v>
      </c>
      <c r="I26" s="16">
        <v>328</v>
      </c>
      <c r="J26" s="17" t="s">
        <v>65</v>
      </c>
      <c r="K26" s="17" t="s">
        <v>66</v>
      </c>
      <c r="L26" s="23">
        <v>0.44097222222222227</v>
      </c>
      <c r="M26" s="23">
        <v>0.5209259259259259</v>
      </c>
      <c r="N26" s="23">
        <v>0.5233564814814815</v>
      </c>
      <c r="O26" s="23">
        <v>0.6078356481481482</v>
      </c>
      <c r="P26" s="23">
        <v>0.6122800925925925</v>
      </c>
      <c r="Q26" s="19">
        <f t="shared" si="23"/>
        <v>0.44097222222222227</v>
      </c>
      <c r="R26" s="19">
        <f t="shared" si="23"/>
        <v>0.5208333333333334</v>
      </c>
      <c r="S26" s="19">
        <f t="shared" si="23"/>
        <v>0.5229166666666667</v>
      </c>
      <c r="T26" s="19">
        <f t="shared" si="23"/>
        <v>0.607638888888889</v>
      </c>
      <c r="U26" s="19">
        <f t="shared" si="23"/>
        <v>0.6118055555555556</v>
      </c>
      <c r="V26" s="20">
        <f>MAX($B$6,MINUTE(S26-R26))</f>
        <v>3</v>
      </c>
      <c r="W26" s="21">
        <f>$B$2/((R26-Q26)/$D$1)</f>
        <v>13.043478260869566</v>
      </c>
      <c r="X26" s="13">
        <f>(B26+C26)/2</f>
        <v>52</v>
      </c>
      <c r="Y26" s="13">
        <f>(W26*2-B$4)*100/(X26+3*V26)</f>
        <v>26.372059871703495</v>
      </c>
      <c r="Z26" s="13">
        <f>IF(TIME(HOUR(R26-Q26),MINUTE(R26-Q26),0)&gt;$E$4,"TEMPO MAX",IF(TIME(HOUR(R26-Q26),MINUTE(R26-Q26+$E$1*3),0)&lt;$E$3,"TEMPO MIN",""))</f>
      </c>
      <c r="AA26" s="13">
        <f>IF($E$3&gt;R26-Q26,MINUTE($E$3-(R26-Q26)),0)</f>
        <v>0</v>
      </c>
      <c r="AB26" s="13">
        <f>VLOOKUP(AA26,$H$2:$I$5,2,1)</f>
        <v>0</v>
      </c>
      <c r="AC26" s="19">
        <f>TIME(HOUR(M26+$B$5),MINUTE(M26+$B$5),0)</f>
        <v>0.548611111111111</v>
      </c>
      <c r="AD26" s="20">
        <f>MAX($C$6,MINUTE(U26-T26))</f>
        <v>6</v>
      </c>
      <c r="AE26" s="21">
        <f>$C$2/((T26-AC26)/$D$1)</f>
        <v>14.1176470588235</v>
      </c>
      <c r="AF26" s="13">
        <f>(D26+E26)/2</f>
        <v>61</v>
      </c>
      <c r="AG26" s="13">
        <f>(AE26*2-$C$4)*100/(AF26+3*AD26)</f>
        <v>21.81682799702152</v>
      </c>
      <c r="AH26" s="13">
        <f>IF(TIME(HOUR(O26-AC26),MINUTE(O26-AC26),0)&gt;$F$4,"TEMPO MAX",IF(TIME(HOUR(O26-AC26),MINUTE(O26-AC26+$E$1*3),0)&lt;$F$3,"TEMPO MIN",""))</f>
      </c>
      <c r="AI26" s="13">
        <f>IF($F$3&gt;T26-AC26,MINUTE($F$3-(T26-AC26)),0)</f>
        <v>0</v>
      </c>
      <c r="AJ26" s="13">
        <f>VLOOKUP(AI26,$H$2:$I$5,2,1)</f>
        <v>0</v>
      </c>
      <c r="AK26" s="22">
        <f>IF(OR(AH26&lt;&gt;"",Z26&lt;&gt;"",F26&lt;&gt;""),0,Y26+AG26-AJ26-AB26)</f>
        <v>48.18888786872502</v>
      </c>
    </row>
    <row r="27" spans="1:37" ht="15">
      <c r="A27" s="1">
        <f>I27</f>
        <v>327</v>
      </c>
      <c r="B27" s="1">
        <v>60</v>
      </c>
      <c r="C27" s="1">
        <v>58</v>
      </c>
      <c r="D27" s="1">
        <v>38</v>
      </c>
      <c r="E27" s="1">
        <v>40</v>
      </c>
      <c r="F27" s="1" t="s">
        <v>44</v>
      </c>
      <c r="G27" s="1" t="e">
        <f>AK27</f>
        <v>#NUM!</v>
      </c>
      <c r="H27" s="13" t="s">
        <v>157</v>
      </c>
      <c r="I27" s="16">
        <v>327</v>
      </c>
      <c r="J27" s="17" t="s">
        <v>63</v>
      </c>
      <c r="K27" s="17" t="s">
        <v>64</v>
      </c>
      <c r="L27" s="23">
        <v>0.4513888888888889</v>
      </c>
      <c r="M27" s="23">
        <v>0.5314583333333334</v>
      </c>
      <c r="N27" s="23">
        <v>0.5337384259259259</v>
      </c>
      <c r="O27" s="24"/>
      <c r="P27" s="24"/>
      <c r="Q27" s="19">
        <f t="shared" si="23"/>
        <v>0.4513888888888889</v>
      </c>
      <c r="R27" s="19">
        <f t="shared" si="23"/>
        <v>0.53125</v>
      </c>
      <c r="S27" s="19">
        <f t="shared" si="23"/>
        <v>0.5333333333333333</v>
      </c>
      <c r="T27" s="19">
        <f t="shared" si="23"/>
        <v>0</v>
      </c>
      <c r="U27" s="19">
        <f t="shared" si="23"/>
        <v>0</v>
      </c>
      <c r="V27" s="20">
        <f>MAX($B$6,MINUTE(S27-R27))</f>
        <v>3</v>
      </c>
      <c r="W27" s="21">
        <f>$B$2/((R27-Q27)/$D$1)</f>
        <v>13.043478260869566</v>
      </c>
      <c r="X27" s="13">
        <f>(B27+C27)/2</f>
        <v>59</v>
      </c>
      <c r="Y27" s="13">
        <f>(W27*2-B$4)*100/(X27+3*V27)</f>
        <v>23.657289002557548</v>
      </c>
      <c r="Z27" s="13">
        <f>IF(TIME(HOUR(R27-Q27),MINUTE(R27-Q27),0)&gt;$E$4,"TEMPO MAX",IF(TIME(HOUR(R27-Q27),MINUTE(R27-Q27+$E$1*3),0)&lt;$E$3,"TEMPO MIN",""))</f>
      </c>
      <c r="AA27" s="13">
        <f>IF($E$3&gt;R27-Q27,MINUTE($E$3-(R27-Q27)),0)</f>
        <v>0</v>
      </c>
      <c r="AB27" s="13">
        <f>VLOOKUP(AA27,$H$2:$I$5,2,1)</f>
        <v>0</v>
      </c>
      <c r="AC27" s="19">
        <f>TIME(HOUR(M27+$B$5),MINUTE(M27+$B$5),0)</f>
        <v>0.5590277777777778</v>
      </c>
      <c r="AD27" s="20">
        <f>MAX($C$6,MINUTE(U27-T27))</f>
        <v>3</v>
      </c>
      <c r="AE27" s="21">
        <f>$C$2/((T27-AC27)/$D$1)</f>
        <v>-1.4906832298136645</v>
      </c>
      <c r="AF27" s="13">
        <f>(D27+E27)/2</f>
        <v>39</v>
      </c>
      <c r="AG27" s="13">
        <f>(AE27*2-$C$4)*100/(AF27+3*AD27)</f>
        <v>-29.12784679089027</v>
      </c>
      <c r="AH27" s="13" t="e">
        <f>IF(TIME(HOUR(O27-AC27),MINUTE(O27-AC27),0)&gt;$F$4,"TEMPO MAX",IF(TIME(HOUR(O27-AC27),MINUTE(O27-AC27+$E$1*3),0)&lt;$F$3,"TEMPO MIN",""))</f>
        <v>#NUM!</v>
      </c>
      <c r="AI27" s="13">
        <f>IF($F$3&gt;T27-AC27,MINUTE($F$3-(T27-AC27)),0)</f>
        <v>50</v>
      </c>
      <c r="AJ27" s="13">
        <f>VLOOKUP(AI27,$H$2:$I$5,2,1)</f>
        <v>30</v>
      </c>
      <c r="AK27" s="22" t="e">
        <f>IF(OR(AH27&lt;&gt;"",Z27&lt;&gt;"",F27&lt;&gt;""),0,Y27+AG27-AJ27-AB27)</f>
        <v>#NUM!</v>
      </c>
    </row>
    <row r="28" ht="15">
      <c r="W28" s="12"/>
    </row>
    <row r="29" spans="8:23" ht="23.25">
      <c r="H29" s="8"/>
      <c r="J29" s="9" t="s">
        <v>30</v>
      </c>
      <c r="W29" s="12"/>
    </row>
    <row r="30" ht="15">
      <c r="W30" s="12"/>
    </row>
    <row r="31" spans="1:37" ht="15">
      <c r="A31" s="1" t="s">
        <v>4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18</v>
      </c>
      <c r="H31" s="3" t="s">
        <v>9</v>
      </c>
      <c r="I31" s="3" t="s">
        <v>10</v>
      </c>
      <c r="J31" s="4" t="s">
        <v>11</v>
      </c>
      <c r="K31" s="4" t="s">
        <v>12</v>
      </c>
      <c r="L31" s="3" t="s">
        <v>13</v>
      </c>
      <c r="M31" s="3" t="s">
        <v>14</v>
      </c>
      <c r="N31" s="3" t="s">
        <v>16</v>
      </c>
      <c r="O31" s="3" t="s">
        <v>15</v>
      </c>
      <c r="P31" s="3" t="s">
        <v>17</v>
      </c>
      <c r="Q31" s="3" t="s">
        <v>13</v>
      </c>
      <c r="R31" s="3" t="s">
        <v>14</v>
      </c>
      <c r="S31" s="3" t="s">
        <v>16</v>
      </c>
      <c r="T31" s="3" t="s">
        <v>15</v>
      </c>
      <c r="U31" s="3" t="s">
        <v>17</v>
      </c>
      <c r="V31" s="3" t="s">
        <v>19</v>
      </c>
      <c r="W31" s="3" t="s">
        <v>20</v>
      </c>
      <c r="X31" s="3" t="s">
        <v>21</v>
      </c>
      <c r="Y31" s="3" t="s">
        <v>22</v>
      </c>
      <c r="Z31" s="3" t="s">
        <v>18</v>
      </c>
      <c r="AA31" s="3" t="s">
        <v>41</v>
      </c>
      <c r="AB31" s="3" t="s">
        <v>36</v>
      </c>
      <c r="AC31" s="3" t="s">
        <v>40</v>
      </c>
      <c r="AD31" s="3" t="s">
        <v>23</v>
      </c>
      <c r="AE31" s="3" t="s">
        <v>24</v>
      </c>
      <c r="AF31" s="3" t="s">
        <v>25</v>
      </c>
      <c r="AG31" s="3" t="s">
        <v>26</v>
      </c>
      <c r="AH31" s="3" t="s">
        <v>18</v>
      </c>
      <c r="AI31" s="3" t="s">
        <v>41</v>
      </c>
      <c r="AJ31" s="3" t="s">
        <v>37</v>
      </c>
      <c r="AK31" s="11" t="s">
        <v>27</v>
      </c>
    </row>
    <row r="32" spans="1:37" ht="15.75">
      <c r="A32" s="1">
        <f>I32</f>
        <v>350</v>
      </c>
      <c r="B32" s="1">
        <v>44</v>
      </c>
      <c r="C32" s="1">
        <v>44</v>
      </c>
      <c r="D32" s="1">
        <v>48</v>
      </c>
      <c r="E32" s="1">
        <v>48</v>
      </c>
      <c r="G32" s="1">
        <f>AK32</f>
        <v>60.59010625535987</v>
      </c>
      <c r="H32" s="25" t="s">
        <v>75</v>
      </c>
      <c r="I32" s="16">
        <v>350</v>
      </c>
      <c r="J32" s="17" t="s">
        <v>73</v>
      </c>
      <c r="K32" s="17" t="s">
        <v>74</v>
      </c>
      <c r="L32" s="23">
        <v>0.44097222222222227</v>
      </c>
      <c r="M32" s="23">
        <v>0.5210069444444444</v>
      </c>
      <c r="N32" s="23">
        <v>0.5229976851851852</v>
      </c>
      <c r="O32" s="23">
        <v>0.6078587962962964</v>
      </c>
      <c r="P32" s="23">
        <v>0.610162037037037</v>
      </c>
      <c r="Q32" s="19">
        <f aca="true" t="shared" si="24" ref="Q32:U33">TIME(HOUR(L32),MINUTE(L32),0)</f>
        <v>0.44097222222222227</v>
      </c>
      <c r="R32" s="19">
        <f t="shared" si="24"/>
        <v>0.5208333333333334</v>
      </c>
      <c r="S32" s="19">
        <f t="shared" si="24"/>
        <v>0.5229166666666667</v>
      </c>
      <c r="T32" s="19">
        <f t="shared" si="24"/>
        <v>0.607638888888889</v>
      </c>
      <c r="U32" s="19">
        <f t="shared" si="24"/>
        <v>0.6097222222222222</v>
      </c>
      <c r="V32" s="20">
        <f>MAX($B$6,MINUTE(S32-R32))</f>
        <v>3</v>
      </c>
      <c r="W32" s="21">
        <f>$B$2/((R32-Q32)/$D$1)</f>
        <v>13.043478260869566</v>
      </c>
      <c r="X32" s="13">
        <f>(B32+C32)/2</f>
        <v>44</v>
      </c>
      <c r="Y32" s="13">
        <f>(W32*2-B$4)*100/(X32+3*V32)</f>
        <v>30.352748154224777</v>
      </c>
      <c r="Z32" s="13">
        <f>IF(TIME(HOUR(R32-Q32),MINUTE(R32-Q32),0)&gt;$E$4,"TEMPO MAX",IF(TIME(HOUR(R32-Q32),MINUTE(R32-Q32+$E$1*3),0)&lt;$E$3,"TEMPO MIN",""))</f>
      </c>
      <c r="AA32" s="13">
        <f>IF($E$3&gt;R32-Q32,MINUTE($E$3-(R32-Q32)),0)</f>
        <v>0</v>
      </c>
      <c r="AB32" s="13">
        <f>VLOOKUP(AA32,$H$2:$I$5,2,1)</f>
        <v>0</v>
      </c>
      <c r="AC32" s="19">
        <f>TIME(HOUR(M32+$B$5),MINUTE(M32+$B$5),0)</f>
        <v>0.548611111111111</v>
      </c>
      <c r="AD32" s="20">
        <f>MAX($C$6,MINUTE(U32-T32))</f>
        <v>3</v>
      </c>
      <c r="AE32" s="21">
        <f>$C$2/((T32-AC32)/$D$1)</f>
        <v>14.1176470588235</v>
      </c>
      <c r="AF32" s="13">
        <f>(D32+E32)/2</f>
        <v>48</v>
      </c>
      <c r="AG32" s="13">
        <f>(AE32*2-$C$4)*100/(AF32+3*AD32)</f>
        <v>30.23735810113509</v>
      </c>
      <c r="AH32" s="13">
        <f>IF(TIME(HOUR(O32-AC32),MINUTE(O32-AC32),0)&gt;$F$4,"TEMPO MAX",IF(TIME(HOUR(O32-AC32),MINUTE(O32-AC32+$E$1*3),0)&lt;$F$3,"TEMPO MIN",""))</f>
      </c>
      <c r="AI32" s="13">
        <f>IF($F$3&gt;T32-AC32,MINUTE($F$3-(T32-AC32)),0)</f>
        <v>0</v>
      </c>
      <c r="AJ32" s="13">
        <f>VLOOKUP(AI32,$H$2:$I$5,2,1)</f>
        <v>0</v>
      </c>
      <c r="AK32" s="22">
        <f>IF(OR(AH32&lt;&gt;"",Z32&lt;&gt;"",F32&lt;&gt;""),0,Y32+AG32-AJ32-AB32)</f>
        <v>60.59010625535987</v>
      </c>
    </row>
    <row r="33" spans="1:37" ht="15.75">
      <c r="A33" s="1">
        <f>I33</f>
        <v>349</v>
      </c>
      <c r="B33" s="1">
        <v>48</v>
      </c>
      <c r="C33" s="1">
        <v>48</v>
      </c>
      <c r="D33" s="1">
        <v>64</v>
      </c>
      <c r="E33" s="1">
        <v>66</v>
      </c>
      <c r="G33" s="1">
        <f>AK33</f>
        <v>48.76870685768562</v>
      </c>
      <c r="H33" s="25" t="s">
        <v>76</v>
      </c>
      <c r="I33" s="16">
        <v>349</v>
      </c>
      <c r="J33" s="17" t="s">
        <v>71</v>
      </c>
      <c r="K33" s="17" t="s">
        <v>72</v>
      </c>
      <c r="L33" s="23">
        <v>0.4479166666666667</v>
      </c>
      <c r="M33" s="23">
        <v>0.5282407407407407</v>
      </c>
      <c r="N33" s="23">
        <v>0.5305902777777778</v>
      </c>
      <c r="O33" s="23">
        <v>0.6154976851851852</v>
      </c>
      <c r="P33" s="23">
        <v>0.6186342592592592</v>
      </c>
      <c r="Q33" s="19">
        <f t="shared" si="24"/>
        <v>0.4479166666666667</v>
      </c>
      <c r="R33" s="19">
        <f t="shared" si="24"/>
        <v>0.5277777777777778</v>
      </c>
      <c r="S33" s="19">
        <f t="shared" si="24"/>
        <v>0.5305555555555556</v>
      </c>
      <c r="T33" s="19">
        <f t="shared" si="24"/>
        <v>0.6152777777777778</v>
      </c>
      <c r="U33" s="19">
        <f t="shared" si="24"/>
        <v>0.6180555555555556</v>
      </c>
      <c r="V33" s="20">
        <f>MAX($B$6,MINUTE(S33-R33))</f>
        <v>4</v>
      </c>
      <c r="W33" s="21">
        <f>$B$2/((R33-Q33)/$D$1)</f>
        <v>13.043478260869566</v>
      </c>
      <c r="X33" s="13">
        <f>(B33+C33)/2</f>
        <v>48</v>
      </c>
      <c r="Y33" s="13">
        <f>(W33*2-B$4)*100/(X33+3*V33)</f>
        <v>26.811594202898554</v>
      </c>
      <c r="Z33" s="13">
        <f>IF(TIME(HOUR(R33-Q33),MINUTE(R33-Q33),0)&gt;$E$4,"TEMPO MAX",IF(TIME(HOUR(R33-Q33),MINUTE(R33-Q33+$E$1*3),0)&lt;$E$3,"TEMPO MIN",""))</f>
      </c>
      <c r="AA33" s="13">
        <f>IF($E$3&gt;R33-Q33,MINUTE($E$3-(R33-Q33)),0)</f>
        <v>0</v>
      </c>
      <c r="AB33" s="13">
        <f>VLOOKUP(AA33,$H$2:$I$5,2,1)</f>
        <v>0</v>
      </c>
      <c r="AC33" s="19">
        <f>TIME(HOUR(M33+$B$5),MINUTE(M33+$B$5),0)</f>
        <v>0.5555555555555556</v>
      </c>
      <c r="AD33" s="20">
        <f>MAX($C$6,MINUTE(U33-T33))</f>
        <v>4</v>
      </c>
      <c r="AE33" s="21">
        <f>$C$2/((T33-AC33)/$D$1)</f>
        <v>13.953488372093021</v>
      </c>
      <c r="AF33" s="13">
        <f>(D33+E33)/2</f>
        <v>65</v>
      </c>
      <c r="AG33" s="13">
        <f>(AE33*2-$C$4)*100/(AF33+3*AD33)</f>
        <v>21.957112654787068</v>
      </c>
      <c r="AH33" s="13">
        <f>IF(TIME(HOUR(O33-AC33),MINUTE(O33-AC33),0)&gt;$F$4,"TEMPO MAX",IF(TIME(HOUR(O33-AC33),MINUTE(O33-AC33+$E$1*3),0)&lt;$F$3,"TEMPO MIN",""))</f>
      </c>
      <c r="AI33" s="13">
        <f>IF($F$3&gt;T33-AC33,MINUTE($F$3-(T33-AC33)),0)</f>
        <v>0</v>
      </c>
      <c r="AJ33" s="13">
        <f>VLOOKUP(AI33,$H$2:$I$5,2,1)</f>
        <v>0</v>
      </c>
      <c r="AK33" s="22">
        <f>IF(OR(AH33&lt;&gt;"",Z33&lt;&gt;"",F33&lt;&gt;""),0,Y33+AG33-AJ33-AB33)</f>
        <v>48.76870685768562</v>
      </c>
    </row>
  </sheetData>
  <sheetProtection password="E331" sheet="1"/>
  <printOptions horizontalCentered="1" verticalCentered="1"/>
  <pageMargins left="0" right="0" top="0.3937007874015748" bottom="0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cidinha</cp:lastModifiedBy>
  <cp:lastPrinted>2013-09-01T02:17:07Z</cp:lastPrinted>
  <dcterms:created xsi:type="dcterms:W3CDTF">2013-01-11T12:38:53Z</dcterms:created>
  <dcterms:modified xsi:type="dcterms:W3CDTF">2013-10-25T22:20:38Z</dcterms:modified>
  <cp:category/>
  <cp:version/>
  <cp:contentType/>
  <cp:contentStatus/>
</cp:coreProperties>
</file>